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4FB128DE-4FDD-449B-B6EC-99B54AF72746}" xr6:coauthVersionLast="47" xr6:coauthVersionMax="47" xr10:uidLastSave="{00000000-0000-0000-0000-000000000000}"/>
  <bookViews>
    <workbookView xWindow="-120" yWindow="-120" windowWidth="29040" windowHeight="15720" xr2:uid="{D2DD7A4C-45C4-422F-BAD9-5A6D4801CFF6}"/>
  </bookViews>
  <sheets>
    <sheet name="OMMH 6" sheetId="6" r:id="rId1"/>
    <sheet name="DMFM 5" sheetId="5" r:id="rId2"/>
    <sheet name="LEHS 4" sheetId="4" r:id="rId3"/>
    <sheet name="LEHS 3" sheetId="3" r:id="rId4"/>
    <sheet name="OMMH 2" sheetId="2" r:id="rId5"/>
    <sheet name="JEVL 1" sheetId="1" r:id="rId6"/>
  </sheets>
  <definedNames>
    <definedName name="_xlnm.Print_Area" localSheetId="1">'DMFM 5'!$B$1:$N$66</definedName>
    <definedName name="_xlnm.Print_Area" localSheetId="5">'JEVL 1'!$B$1:$N$66</definedName>
    <definedName name="_xlnm.Print_Area" localSheetId="3">'LEHS 3'!$B$1:$N$66</definedName>
    <definedName name="_xlnm.Print_Area" localSheetId="2">'LEHS 4'!$B$1:$N$66</definedName>
    <definedName name="_xlnm.Print_Area" localSheetId="4">'OMMH 2'!$B$1:$N$66</definedName>
    <definedName name="_xlnm.Print_Area" localSheetId="0">'OMMH 6'!$B$1:$N$66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6" l="1"/>
  <c r="M47" i="5"/>
  <c r="M40" i="5"/>
  <c r="M39" i="5"/>
  <c r="M40" i="6"/>
  <c r="M44" i="6"/>
  <c r="M42" i="6"/>
  <c r="J40" i="6" l="1"/>
  <c r="J42" i="6" s="1"/>
  <c r="M43" i="6" s="1"/>
  <c r="M46" i="5"/>
  <c r="J40" i="5"/>
  <c r="J42" i="5" s="1"/>
  <c r="M43" i="5" s="1"/>
  <c r="M42" i="4"/>
  <c r="M40" i="4"/>
  <c r="J40" i="4"/>
  <c r="J42" i="4" s="1"/>
  <c r="M43" i="4" s="1"/>
  <c r="M9" i="6" l="1"/>
  <c r="B11" i="6" s="1"/>
  <c r="M9" i="5"/>
  <c r="B11" i="5" s="1"/>
  <c r="M47" i="4"/>
  <c r="M9" i="4" s="1"/>
  <c r="B11" i="4" s="1"/>
  <c r="M42" i="3" l="1"/>
  <c r="M40" i="3"/>
  <c r="J40" i="3"/>
  <c r="J42" i="3" s="1"/>
  <c r="M43" i="3" s="1"/>
  <c r="M44" i="2"/>
  <c r="M42" i="2"/>
  <c r="M40" i="2"/>
  <c r="J40" i="2"/>
  <c r="J42" i="2" s="1"/>
  <c r="M43" i="2" s="1"/>
  <c r="M47" i="3" l="1"/>
  <c r="M9" i="3" s="1"/>
  <c r="B11" i="3" s="1"/>
  <c r="M47" i="2"/>
  <c r="M9" i="2" s="1"/>
  <c r="B11" i="2" s="1"/>
  <c r="M45" i="1" l="1"/>
  <c r="M44" i="1"/>
  <c r="M42" i="1"/>
  <c r="M40" i="1"/>
  <c r="J40" i="1"/>
  <c r="J42" i="1" s="1"/>
  <c r="M43" i="1" s="1"/>
  <c r="M47" i="1" l="1"/>
  <c r="M9" i="1" s="1"/>
  <c r="B11" i="1" s="1"/>
</calcChain>
</file>

<file path=xl/sharedStrings.xml><?xml version="1.0" encoding="utf-8"?>
<sst xmlns="http://schemas.openxmlformats.org/spreadsheetml/2006/main" count="648" uniqueCount="89">
  <si>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</si>
  <si>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</si>
  <si>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</si>
  <si>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</si>
  <si>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</si>
  <si>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</si>
  <si>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</si>
  <si>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</si>
  <si>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</si>
  <si>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</si>
  <si>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</si>
  <si>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</si>
  <si>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</si>
  <si>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</si>
  <si>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</si>
  <si>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</si>
  <si>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</si>
  <si>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</si>
  <si>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</si>
  <si>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</si>
  <si>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</si>
  <si>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</si>
  <si>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</si>
  <si>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</si>
  <si>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</si>
  <si>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</si>
  <si>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</si>
  <si>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</si>
  <si>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</si>
  <si>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</si>
  <si>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 xml:space="preserve">AEROPUERTO MTY </t>
  </si>
  <si>
    <t>Km..</t>
  </si>
  <si>
    <t xml:space="preserve">TRANSITO LOCAL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</si>
  <si>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</si>
  <si>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</si>
  <si>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</si>
  <si>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</si>
  <si>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</si>
  <si>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</si>
  <si>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</si>
  <si>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</si>
  <si>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</si>
  <si>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</si>
  <si>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</si>
  <si>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</si>
  <si>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</si>
  <si>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</si>
  <si>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</si>
  <si>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</si>
  <si>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</si>
  <si>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</si>
  <si>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</si>
  <si>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>AUXILIAR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</si>
  <si>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</si>
  <si>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</si>
  <si>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</si>
  <si>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SEPTIEMBRE </t>
  </si>
  <si>
    <t>PRIMER CONGRESO INTERNACIONAL DE PROTECCION DE DATOS PERSONALES LOS DIAS 12 Y 13 SEPTIEMBRE 2024 EN GUANAJUATO , EL DIA MIERCOLES 11 SEP ES LA SALIDA DEL AEROUERTO MTY.</t>
  </si>
  <si>
    <t xml:space="preserve">10 TAXIS </t>
  </si>
  <si>
    <t xml:space="preserve">KIA </t>
  </si>
  <si>
    <t xml:space="preserve">AERPUERTO MTY </t>
  </si>
  <si>
    <t xml:space="preserve">AEROPUERTO GUANAJUATO </t>
  </si>
  <si>
    <t xml:space="preserve">GUANAJUATO </t>
  </si>
  <si>
    <t xml:space="preserve">JOSÉ EDUARDO VEGA LUNA </t>
  </si>
  <si>
    <t xml:space="preserve">SECRETARIO TECNICO </t>
  </si>
  <si>
    <t>(DOCE MIL CINCUENTA Y SEIS PESOS 84/100 MN)</t>
  </si>
  <si>
    <t>TRASLADOS DEL AUTOR DEL LIBRO Y PERSONAL ADMINISTRATIVO DEL INAI DEL AEROPUERTO DE MONTERREY A SALTILLO EL DIA 13 SEPTIEMBRE 2024</t>
  </si>
  <si>
    <t xml:space="preserve">HONDA </t>
  </si>
  <si>
    <t xml:space="preserve">PAILOT </t>
  </si>
  <si>
    <t xml:space="preserve">OSCAR MANUEL MORALES HERNADEZ </t>
  </si>
  <si>
    <t xml:space="preserve">AUXILIAR DE RECURSOS MATERIAL Y SERVICIOS GENERALES </t>
  </si>
  <si>
    <t>(TRES MIL CIENTO NOVENTA Y CUATRO PESOS 06/100 MN)</t>
  </si>
  <si>
    <t>TRASLADO AL AUTOR INVITADO A LA FERIA INTERNACIONAL DE LIBRO COAHUILA 204 Y AL DIRECTOR GENERAL DE PROMOCIONES Y VINCULACION DEL INAI EL DIA 13 SEPTIEMBRE 2024 AL AEROPUERTO DE MONTERREY.</t>
  </si>
  <si>
    <t xml:space="preserve">LEYVER ENRIQUE HERNADEZ SUAREZ </t>
  </si>
  <si>
    <t>SUBDIRECTOR DE RECURSOS MATERIAL Y SERVICIOS GENERALES</t>
  </si>
  <si>
    <t>TRASLADOS DE LA COMISIONADA PRESIDENTE AEROPUERTO MONTERREY - SALTILLO  17 SEPTIEMBRE 2024.</t>
  </si>
  <si>
    <t>FERIA INTERNACIONAL DEL LIBRO MONTERREY , PARTICIPACIÓN COMO COMENTARISTA EN LA PRESENTACIÓN DEL LIBRO TITULADO "TRANSPARENCIA DE DATOS PERSONALES; LAS CLÁUSULAS CONTRACTUALES DE LA RED IBEROAMERICANA DE PROTECCIÓN DE DATOS  (RIPD) COMO ALTERNATIVA PARA FACILITAR LA EXPLOTACIÓN DE LA INFORMACIÓN" LOS DIAS 2 Y 3 OCTUBRE 2024.</t>
  </si>
  <si>
    <t xml:space="preserve">OCTUBRE </t>
  </si>
  <si>
    <t xml:space="preserve">6 TAXIS </t>
  </si>
  <si>
    <t>MONTERREY N.L.</t>
  </si>
  <si>
    <t xml:space="preserve">DULCE MARÍA FUENTES MANCILLAS </t>
  </si>
  <si>
    <t xml:space="preserve">COMISIONADA PRESIDENTA </t>
  </si>
  <si>
    <t>(SIETE MIL TRESCIENTOS SESENTA Y DOS PESOS 78/100 MN)</t>
  </si>
  <si>
    <t>TRASLADOS DE COMISIONADA PRESIDENTA DEL ICAI A LA CIUDAD DE MONTERREY, N.L. Y DE LA CIUDAD DE MONTERREY A SALTILLO, COAH. LOS DIAS 02 Y 03 OCTUBRE 2024.</t>
  </si>
  <si>
    <t xml:space="preserve">AUXILIAR DE RECURSOS MATERIALES Y SERVICIOS GENERALES </t>
  </si>
  <si>
    <t>(CUATRO MIL NOVECIENTOS SESENTA Y CUATRO PESOS 96/100 MN)</t>
  </si>
  <si>
    <t xml:space="preserve"> Alimentacion </t>
  </si>
  <si>
    <t>Hospedaje  y</t>
  </si>
  <si>
    <t xml:space="preserve">Hospedaje 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</si>
</sst>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  <font>
      <sz val="7.5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9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9" fillId="0" borderId="15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11" fillId="0" borderId="11" xfId="2" applyNumberFormat="1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44" fontId="3" fillId="0" borderId="12" xfId="1" applyFont="1" applyBorder="1" applyAlignment="1">
      <alignment horizontal="center" wrapText="1"/>
    </xf>
    <xf numFmtId="0" fontId="3" fillId="0" borderId="14" xfId="2" applyFont="1" applyBorder="1" applyAlignment="1">
      <alignment horizontal="center"/>
    </xf>
    <xf numFmtId="0" fontId="3" fillId="0" borderId="16" xfId="2" applyFont="1" applyBorder="1" applyAlignment="1">
      <alignment horizontal="center"/>
    </xf>
  </cellXfs>
  <cellStyles count="4">
    <cellStyle name="Moneda" xfId="1" builtinId="4"/>
    <cellStyle name="Moneda 2 2" xfId="3" xr:uid="{591C32F3-A402-424E-9E9D-B8E4A928A6D4}"/>
    <cellStyle name="Normal" xfId="0" builtinId="0"/>
    <cellStyle name="Normal 2 2" xfId="2" xr:uid="{04449828-2D11-4EF1-99DE-BF8D0D6C7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589AD1A-4861-4AA6-A7DC-296E2517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A171B64-6B64-4ECD-8753-6009B92E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727E4BB-B5A4-474C-8C08-12DFAC07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687DAD5-FDE7-4C62-AB83-DC45A1C3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0EB52DC-54DD-4D56-B578-E54D2AB6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A86BBB5-C652-485A-BC0D-4C7A8080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BF0BFC4-FF7E-420D-943D-8035E39D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5F75C417-5FF7-4407-958C-CF1D75FD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94FA00A-8A4E-4B38-99C0-3533072A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523BC10-6A5B-4EA5-A410-CCE55F5C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E2C21DA-D326-4D86-AA51-7A8CF166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36D7420-BAC4-4766-A7E9-1DFC6FBF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A151FC09-C3A4-4FE5-AF0C-899EC52F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5715448-7CA9-4FB0-A0FF-61BA9FBD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CB22875-B1E4-47DE-903A-A6DEA66D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760483F-EFD3-4A59-8A73-4D31010F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64E800B-E83B-4428-A75E-452C93E2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D47E203-7FAE-43C7-9E05-0ED42718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2D337A8-5F51-4B7A-9E81-AE78E0DD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EFA700D-B542-4D65-945F-B085C7DA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E8B2250-D5CB-49E0-A9EA-A588B979F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01702A3-90A5-4948-AEC3-AB2B1B36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CB4D082-C26F-4360-B8D5-EEBBE611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F8C9428-4A5A-4D8A-B4F3-2C74AD46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3D1B-E730-43DC-AE79-E4035764526E}">
  <sheetPr>
    <pageSetUpPr fitToPage="1"/>
  </sheetPr>
  <dimension ref="A1:S487"/>
  <sheetViews>
    <sheetView tabSelected="1" topLeftCell="A25" zoomScale="120" zoomScaleNormal="120" workbookViewId="0">
      <selection activeCell="D67" sqref="D6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6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62"/>
      <c r="M4" s="62"/>
      <c r="N4" s="9" t="s">
        <v>2</v>
      </c>
    </row>
    <row r="5" spans="1:19">
      <c r="A5" s="5"/>
      <c r="B5" s="5"/>
      <c r="G5" s="10"/>
      <c r="L5" s="62"/>
      <c r="M5" s="62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63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4964.9610526315792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136">
        <f>$M$9</f>
        <v>4964.9610526315792</v>
      </c>
      <c r="C11" s="137"/>
      <c r="D11" s="138" t="s">
        <v>85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83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2</v>
      </c>
      <c r="F16" s="63" t="s">
        <v>5</v>
      </c>
      <c r="G16" s="127" t="s">
        <v>77</v>
      </c>
      <c r="H16" s="128"/>
      <c r="I16" s="63" t="s">
        <v>10</v>
      </c>
      <c r="J16" s="17">
        <v>3</v>
      </c>
      <c r="K16" s="63" t="s">
        <v>11</v>
      </c>
      <c r="L16" s="127" t="s">
        <v>77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/>
      <c r="E18" s="130" t="s">
        <v>13</v>
      </c>
      <c r="F18" s="131"/>
      <c r="G18" s="132"/>
      <c r="H18" s="18" t="s">
        <v>14</v>
      </c>
      <c r="I18" s="130" t="s">
        <v>15</v>
      </c>
      <c r="J18" s="132"/>
      <c r="K18" s="18"/>
      <c r="L18" s="130" t="s">
        <v>16</v>
      </c>
      <c r="M18" s="132"/>
      <c r="N18" s="18"/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10" t="s">
        <v>67</v>
      </c>
      <c r="C20" s="111"/>
      <c r="D20" s="111"/>
      <c r="E20" s="112"/>
      <c r="F20" s="113" t="s">
        <v>68</v>
      </c>
      <c r="G20" s="111"/>
      <c r="H20" s="111"/>
      <c r="I20" s="11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63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/>
      <c r="E24" s="63" t="s">
        <v>25</v>
      </c>
      <c r="F24" s="103"/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2</v>
      </c>
      <c r="E25" s="63" t="s">
        <v>25</v>
      </c>
      <c r="F25" s="105">
        <v>1194.27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63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63" t="s">
        <v>25</v>
      </c>
      <c r="G27" s="98" t="s">
        <v>79</v>
      </c>
      <c r="H27" s="99"/>
      <c r="I27" s="99"/>
      <c r="J27" s="24">
        <v>115</v>
      </c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79</v>
      </c>
      <c r="D28" s="99"/>
      <c r="E28" s="99"/>
      <c r="F28" s="63" t="s">
        <v>25</v>
      </c>
      <c r="G28" s="98" t="s">
        <v>29</v>
      </c>
      <c r="H28" s="98"/>
      <c r="I28" s="9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02"/>
      <c r="D29" s="102"/>
      <c r="E29" s="102"/>
      <c r="F29" s="63" t="s">
        <v>25</v>
      </c>
      <c r="G29" s="102"/>
      <c r="H29" s="102"/>
      <c r="I29" s="102"/>
      <c r="J29" s="24"/>
      <c r="K29" s="4" t="s">
        <v>31</v>
      </c>
      <c r="N29" s="12"/>
    </row>
    <row r="30" spans="1:14">
      <c r="A30" s="5"/>
      <c r="B30" s="5" t="s">
        <v>5</v>
      </c>
      <c r="C30" s="98" t="s">
        <v>29</v>
      </c>
      <c r="D30" s="98"/>
      <c r="E30" s="98"/>
      <c r="F30" s="63" t="s">
        <v>25</v>
      </c>
      <c r="G30" s="98" t="s">
        <v>79</v>
      </c>
      <c r="H30" s="99"/>
      <c r="I30" s="99"/>
      <c r="J30" s="24">
        <v>115</v>
      </c>
      <c r="K30" s="4" t="s">
        <v>31</v>
      </c>
      <c r="N30" s="12"/>
    </row>
    <row r="31" spans="1:14" ht="11.25" customHeight="1">
      <c r="A31" s="5"/>
      <c r="B31" s="5" t="s">
        <v>5</v>
      </c>
      <c r="C31" s="98" t="s">
        <v>79</v>
      </c>
      <c r="D31" s="99"/>
      <c r="E31" s="99"/>
      <c r="F31" s="63" t="s">
        <v>25</v>
      </c>
      <c r="G31" s="98" t="s">
        <v>29</v>
      </c>
      <c r="H31" s="98"/>
      <c r="I31" s="98"/>
      <c r="J31" s="24">
        <v>115</v>
      </c>
      <c r="K31" s="4" t="s">
        <v>31</v>
      </c>
      <c r="N31" s="12"/>
    </row>
    <row r="32" spans="1:14">
      <c r="A32" s="5"/>
      <c r="B32" s="5" t="s">
        <v>5</v>
      </c>
      <c r="C32" s="98"/>
      <c r="D32" s="99"/>
      <c r="E32" s="99"/>
      <c r="F32" s="63" t="s">
        <v>25</v>
      </c>
      <c r="G32" s="98"/>
      <c r="H32" s="98"/>
      <c r="I32" s="98"/>
      <c r="J32" s="24"/>
      <c r="K32" s="4" t="s">
        <v>31</v>
      </c>
      <c r="N32" s="12"/>
    </row>
    <row r="33" spans="1:15" ht="10.5" customHeight="1">
      <c r="A33" s="5"/>
      <c r="B33" s="5" t="s">
        <v>5</v>
      </c>
      <c r="C33" s="98" t="s">
        <v>32</v>
      </c>
      <c r="D33" s="98"/>
      <c r="E33" s="98"/>
      <c r="F33" s="63" t="s">
        <v>25</v>
      </c>
      <c r="G33" s="98" t="s">
        <v>32</v>
      </c>
      <c r="H33" s="99"/>
      <c r="I33" s="99"/>
      <c r="J33" s="24">
        <v>200</v>
      </c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63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63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63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63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63" t="s">
        <v>25</v>
      </c>
      <c r="G39" s="96"/>
      <c r="H39" s="96"/>
      <c r="I39" s="96"/>
      <c r="J39" s="27"/>
      <c r="K39" s="4" t="s">
        <v>31</v>
      </c>
      <c r="L39" s="34" t="s">
        <v>88</v>
      </c>
      <c r="M39" s="73"/>
      <c r="N39" s="74"/>
    </row>
    <row r="40" spans="1:15">
      <c r="A40" s="5"/>
      <c r="B40" s="5"/>
      <c r="C40" s="6"/>
      <c r="F40" s="63"/>
      <c r="G40" s="97" t="s">
        <v>33</v>
      </c>
      <c r="H40" s="97"/>
      <c r="I40" s="97"/>
      <c r="J40" s="28">
        <f>SUM(J27:J39)</f>
        <v>660</v>
      </c>
      <c r="K40" s="67"/>
      <c r="L40" s="68" t="s">
        <v>86</v>
      </c>
      <c r="M40" s="73">
        <f>F25*D25</f>
        <v>2388.54</v>
      </c>
      <c r="N40" s="74"/>
    </row>
    <row r="41" spans="1:15" ht="11.25" customHeight="1">
      <c r="A41" s="5"/>
      <c r="B41" s="5"/>
      <c r="C41" s="6"/>
      <c r="F41" s="63"/>
      <c r="G41" s="70" t="s">
        <v>35</v>
      </c>
      <c r="H41" s="70"/>
      <c r="I41" s="70"/>
      <c r="J41" s="62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63"/>
      <c r="G42" s="70" t="s">
        <v>38</v>
      </c>
      <c r="H42" s="70"/>
      <c r="I42" s="70"/>
      <c r="J42" s="32">
        <f>J40/J41</f>
        <v>69.473684210526315</v>
      </c>
      <c r="K42" s="90" t="s">
        <v>39</v>
      </c>
      <c r="L42" s="93"/>
      <c r="M42" s="94">
        <f>137*4</f>
        <v>548</v>
      </c>
      <c r="N42" s="95"/>
    </row>
    <row r="43" spans="1:15" ht="15" customHeight="1">
      <c r="A43" s="5"/>
      <c r="B43" s="5"/>
      <c r="C43" s="6"/>
      <c r="F43" s="63"/>
      <c r="G43" s="70" t="s">
        <v>40</v>
      </c>
      <c r="H43" s="70"/>
      <c r="I43" s="70"/>
      <c r="J43" s="33">
        <v>22</v>
      </c>
      <c r="K43" s="67"/>
      <c r="L43" s="34" t="s">
        <v>28</v>
      </c>
      <c r="M43" s="91">
        <f>J42*J43</f>
        <v>1528.421052631579</v>
      </c>
      <c r="N43" s="92"/>
    </row>
    <row r="44" spans="1:15" ht="11.25" customHeight="1">
      <c r="A44" s="5"/>
      <c r="B44" s="5"/>
      <c r="C44" s="6"/>
      <c r="F44" s="63"/>
      <c r="G44" s="63"/>
      <c r="I44" s="62"/>
      <c r="K44" s="90" t="s">
        <v>41</v>
      </c>
      <c r="L44" s="90"/>
      <c r="M44" s="73">
        <f>250*2</f>
        <v>500</v>
      </c>
      <c r="N44" s="74"/>
    </row>
    <row r="45" spans="1:15">
      <c r="A45" s="5"/>
      <c r="B45" s="5"/>
      <c r="C45" s="6"/>
      <c r="F45" s="63"/>
      <c r="G45" s="63"/>
      <c r="H45" s="62"/>
      <c r="I45" s="62"/>
      <c r="J45" s="34"/>
      <c r="K45" s="34"/>
      <c r="L45" s="34" t="s">
        <v>42</v>
      </c>
      <c r="M45" s="73"/>
      <c r="N45" s="74"/>
    </row>
    <row r="46" spans="1:15">
      <c r="A46" s="5"/>
      <c r="B46" s="5"/>
      <c r="E46" s="67"/>
      <c r="F46" s="83"/>
      <c r="G46" s="83"/>
      <c r="H46" s="34"/>
      <c r="I46" s="34"/>
      <c r="J46" s="10"/>
      <c r="K46" s="90" t="s">
        <v>43</v>
      </c>
      <c r="L46" s="90" t="s">
        <v>43</v>
      </c>
      <c r="M46" s="73"/>
      <c r="N46" s="74"/>
      <c r="O46" s="35"/>
    </row>
    <row r="47" spans="1:15">
      <c r="A47" s="5"/>
      <c r="B47" s="5"/>
      <c r="E47" s="67"/>
      <c r="F47" s="83"/>
      <c r="G47" s="83"/>
      <c r="H47" s="34"/>
      <c r="I47" s="34"/>
      <c r="J47" s="34"/>
      <c r="K47" s="90" t="s">
        <v>44</v>
      </c>
      <c r="L47" s="90"/>
      <c r="M47" s="91">
        <f>SUM(M39:N46)</f>
        <v>4964.9610526315792</v>
      </c>
      <c r="N47" s="92"/>
    </row>
    <row r="48" spans="1:15">
      <c r="A48" s="5"/>
      <c r="B48" s="5"/>
      <c r="E48" s="67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67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67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64"/>
      <c r="C59" s="63"/>
      <c r="D59" s="63"/>
      <c r="E59" s="63"/>
      <c r="F59" s="63"/>
      <c r="G59" s="63"/>
      <c r="I59" s="63"/>
      <c r="J59" s="63"/>
      <c r="K59" s="63"/>
      <c r="L59" s="63"/>
      <c r="M59" s="63"/>
      <c r="N59" s="65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69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84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B64:G64"/>
    <mergeCell ref="I64:N64"/>
    <mergeCell ref="M39:N39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E74E2-55A9-4DE0-A843-5DDA1189EC57}">
  <sheetPr>
    <pageSetUpPr fitToPage="1"/>
  </sheetPr>
  <dimension ref="A1:S487"/>
  <sheetViews>
    <sheetView topLeftCell="A7" zoomScale="120" zoomScaleNormal="120" workbookViewId="0">
      <selection activeCell="L40" sqref="L4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5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62"/>
      <c r="M4" s="62"/>
      <c r="N4" s="9" t="s">
        <v>2</v>
      </c>
    </row>
    <row r="5" spans="1:19">
      <c r="A5" s="5"/>
      <c r="B5" s="5"/>
      <c r="G5" s="10"/>
      <c r="L5" s="62"/>
      <c r="M5" s="62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63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7362.7800000000007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136">
        <f>$M$9</f>
        <v>7362.7800000000007</v>
      </c>
      <c r="C11" s="137"/>
      <c r="D11" s="138" t="s">
        <v>82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2</v>
      </c>
      <c r="F16" s="63" t="s">
        <v>5</v>
      </c>
      <c r="G16" s="127" t="s">
        <v>77</v>
      </c>
      <c r="H16" s="128"/>
      <c r="I16" s="63" t="s">
        <v>10</v>
      </c>
      <c r="J16" s="17">
        <v>3</v>
      </c>
      <c r="K16" s="63" t="s">
        <v>11</v>
      </c>
      <c r="L16" s="127" t="s">
        <v>77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/>
      <c r="E18" s="130" t="s">
        <v>13</v>
      </c>
      <c r="F18" s="131"/>
      <c r="G18" s="132"/>
      <c r="H18" s="18" t="s">
        <v>14</v>
      </c>
      <c r="I18" s="130" t="s">
        <v>15</v>
      </c>
      <c r="J18" s="132"/>
      <c r="K18" s="18"/>
      <c r="L18" s="130" t="s">
        <v>16</v>
      </c>
      <c r="M18" s="132"/>
      <c r="N18" s="18" t="s">
        <v>78</v>
      </c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10" t="s">
        <v>67</v>
      </c>
      <c r="C20" s="111"/>
      <c r="D20" s="111"/>
      <c r="E20" s="112"/>
      <c r="F20" s="113" t="s">
        <v>68</v>
      </c>
      <c r="G20" s="111"/>
      <c r="H20" s="111"/>
      <c r="I20" s="11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63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>
        <v>1</v>
      </c>
      <c r="E24" s="63" t="s">
        <v>25</v>
      </c>
      <c r="F24" s="103">
        <v>4451.37</v>
      </c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1</v>
      </c>
      <c r="E25" s="63" t="s">
        <v>25</v>
      </c>
      <c r="F25" s="105">
        <v>1411.41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63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63" t="s">
        <v>25</v>
      </c>
      <c r="G27" s="98" t="s">
        <v>79</v>
      </c>
      <c r="H27" s="99"/>
      <c r="I27" s="99"/>
      <c r="J27" s="24"/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79</v>
      </c>
      <c r="D28" s="99"/>
      <c r="E28" s="99"/>
      <c r="F28" s="63" t="s">
        <v>25</v>
      </c>
      <c r="G28" s="98" t="s">
        <v>29</v>
      </c>
      <c r="H28" s="98"/>
      <c r="I28" s="98"/>
      <c r="J28" s="24"/>
      <c r="K28" s="4" t="s">
        <v>31</v>
      </c>
      <c r="N28" s="25"/>
    </row>
    <row r="29" spans="1:14">
      <c r="A29" s="5"/>
      <c r="B29" s="5" t="s">
        <v>5</v>
      </c>
      <c r="C29" s="102"/>
      <c r="D29" s="102"/>
      <c r="E29" s="102"/>
      <c r="F29" s="63" t="s">
        <v>25</v>
      </c>
      <c r="G29" s="102"/>
      <c r="H29" s="102"/>
      <c r="I29" s="102"/>
      <c r="J29" s="24"/>
      <c r="K29" s="4" t="s">
        <v>31</v>
      </c>
      <c r="N29" s="12"/>
    </row>
    <row r="30" spans="1:14">
      <c r="A30" s="5"/>
      <c r="B30" s="5" t="s">
        <v>5</v>
      </c>
      <c r="C30" s="98"/>
      <c r="D30" s="98"/>
      <c r="E30" s="98"/>
      <c r="F30" s="63" t="s">
        <v>25</v>
      </c>
      <c r="G30" s="98"/>
      <c r="H30" s="99"/>
      <c r="I30" s="99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98"/>
      <c r="D31" s="99"/>
      <c r="E31" s="99"/>
      <c r="F31" s="63" t="s">
        <v>25</v>
      </c>
      <c r="G31" s="98"/>
      <c r="H31" s="99"/>
      <c r="I31" s="99"/>
      <c r="J31" s="24"/>
      <c r="K31" s="4" t="s">
        <v>31</v>
      </c>
      <c r="N31" s="12"/>
    </row>
    <row r="32" spans="1:14">
      <c r="A32" s="5"/>
      <c r="B32" s="5" t="s">
        <v>5</v>
      </c>
      <c r="C32" s="98"/>
      <c r="D32" s="99"/>
      <c r="E32" s="99"/>
      <c r="F32" s="63" t="s">
        <v>25</v>
      </c>
      <c r="G32" s="98"/>
      <c r="H32" s="98"/>
      <c r="I32" s="98"/>
      <c r="J32" s="24"/>
      <c r="K32" s="4" t="s">
        <v>31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63" t="s">
        <v>25</v>
      </c>
      <c r="G33" s="98"/>
      <c r="H33" s="99"/>
      <c r="I33" s="99"/>
      <c r="J33" s="24"/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63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63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63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63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63" t="s">
        <v>25</v>
      </c>
      <c r="G39" s="96"/>
      <c r="H39" s="96"/>
      <c r="I39" s="96"/>
      <c r="J39" s="27"/>
      <c r="K39" s="4" t="s">
        <v>31</v>
      </c>
      <c r="L39" s="34" t="s">
        <v>87</v>
      </c>
      <c r="M39" s="140">
        <f>3039.96</f>
        <v>3039.96</v>
      </c>
      <c r="N39" s="140"/>
    </row>
    <row r="40" spans="1:15">
      <c r="A40" s="5"/>
      <c r="B40" s="5"/>
      <c r="C40" s="6"/>
      <c r="F40" s="63"/>
      <c r="G40" s="97" t="s">
        <v>33</v>
      </c>
      <c r="H40" s="97"/>
      <c r="I40" s="97"/>
      <c r="J40" s="28">
        <f>SUM(J27:J39)</f>
        <v>0</v>
      </c>
      <c r="K40" s="67"/>
      <c r="L40" s="68" t="s">
        <v>86</v>
      </c>
      <c r="M40" s="73">
        <f>1411.41*2</f>
        <v>2822.82</v>
      </c>
      <c r="N40" s="74"/>
    </row>
    <row r="41" spans="1:15" ht="11.25" customHeight="1">
      <c r="A41" s="5"/>
      <c r="B41" s="5"/>
      <c r="C41" s="6"/>
      <c r="F41" s="63"/>
      <c r="G41" s="70" t="s">
        <v>35</v>
      </c>
      <c r="H41" s="70"/>
      <c r="I41" s="70"/>
      <c r="J41" s="62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63"/>
      <c r="G42" s="70" t="s">
        <v>38</v>
      </c>
      <c r="H42" s="70"/>
      <c r="I42" s="70"/>
      <c r="J42" s="32">
        <f>J40/J41</f>
        <v>0</v>
      </c>
      <c r="K42" s="90" t="s">
        <v>39</v>
      </c>
      <c r="L42" s="93"/>
      <c r="M42" s="94"/>
      <c r="N42" s="95"/>
    </row>
    <row r="43" spans="1:15" ht="15" customHeight="1">
      <c r="A43" s="5"/>
      <c r="B43" s="5"/>
      <c r="C43" s="6"/>
      <c r="F43" s="63"/>
      <c r="G43" s="70" t="s">
        <v>40</v>
      </c>
      <c r="H43" s="70"/>
      <c r="I43" s="70"/>
      <c r="J43" s="33">
        <v>22</v>
      </c>
      <c r="K43" s="67"/>
      <c r="L43" s="34" t="s">
        <v>28</v>
      </c>
      <c r="M43" s="91">
        <f>J42*J43</f>
        <v>0</v>
      </c>
      <c r="N43" s="92"/>
    </row>
    <row r="44" spans="1:15" ht="11.25" customHeight="1">
      <c r="A44" s="5"/>
      <c r="B44" s="5"/>
      <c r="C44" s="6"/>
      <c r="F44" s="63"/>
      <c r="G44" s="63"/>
      <c r="I44" s="62"/>
      <c r="K44" s="90" t="s">
        <v>41</v>
      </c>
      <c r="L44" s="90"/>
      <c r="M44" s="73"/>
      <c r="N44" s="74"/>
    </row>
    <row r="45" spans="1:15">
      <c r="A45" s="5"/>
      <c r="B45" s="5"/>
      <c r="C45" s="6"/>
      <c r="F45" s="63"/>
      <c r="G45" s="63"/>
      <c r="H45" s="62"/>
      <c r="I45" s="62"/>
      <c r="J45" s="34"/>
      <c r="K45" s="34"/>
      <c r="L45" s="34" t="s">
        <v>42</v>
      </c>
      <c r="M45" s="73"/>
      <c r="N45" s="74"/>
    </row>
    <row r="46" spans="1:15">
      <c r="A46" s="5"/>
      <c r="B46" s="5"/>
      <c r="E46" s="67"/>
      <c r="F46" s="83"/>
      <c r="G46" s="83"/>
      <c r="H46" s="34"/>
      <c r="I46" s="34"/>
      <c r="J46" s="10"/>
      <c r="K46" s="90" t="s">
        <v>43</v>
      </c>
      <c r="L46" s="90" t="s">
        <v>43</v>
      </c>
      <c r="M46" s="73">
        <f>250*6</f>
        <v>1500</v>
      </c>
      <c r="N46" s="74"/>
      <c r="O46" s="35"/>
    </row>
    <row r="47" spans="1:15">
      <c r="A47" s="5"/>
      <c r="B47" s="5"/>
      <c r="E47" s="67"/>
      <c r="F47" s="83"/>
      <c r="G47" s="83"/>
      <c r="H47" s="34"/>
      <c r="I47" s="34"/>
      <c r="J47" s="34"/>
      <c r="K47" s="90" t="s">
        <v>44</v>
      </c>
      <c r="L47" s="90"/>
      <c r="M47" s="91">
        <f>SUM(M39:N46)</f>
        <v>7362.7800000000007</v>
      </c>
      <c r="N47" s="92"/>
    </row>
    <row r="48" spans="1:15">
      <c r="A48" s="5"/>
      <c r="B48" s="5"/>
      <c r="E48" s="67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67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67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64"/>
      <c r="C59" s="63"/>
      <c r="D59" s="63"/>
      <c r="E59" s="63"/>
      <c r="F59" s="63"/>
      <c r="G59" s="63"/>
      <c r="I59" s="63"/>
      <c r="J59" s="63"/>
      <c r="K59" s="63"/>
      <c r="L59" s="63"/>
      <c r="M59" s="63"/>
      <c r="N59" s="65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80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81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B64:G64"/>
    <mergeCell ref="I64:N64"/>
    <mergeCell ref="M39:N39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29E7-59E2-4E86-9035-19D730620386}">
  <sheetPr>
    <pageSetUpPr fitToPage="1"/>
  </sheetPr>
  <dimension ref="A1:S487"/>
  <sheetViews>
    <sheetView zoomScale="120" zoomScaleNormal="120" workbookViewId="0">
      <selection activeCell="J9" sqref="J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4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57"/>
      <c r="M4" s="57"/>
      <c r="N4" s="9" t="s">
        <v>2</v>
      </c>
    </row>
    <row r="5" spans="1:19">
      <c r="A5" s="5"/>
      <c r="B5" s="5"/>
      <c r="G5" s="10"/>
      <c r="L5" s="57"/>
      <c r="M5" s="57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56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3194.0594736842104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60"/>
      <c r="B11" s="136">
        <f>$M$9</f>
        <v>3194.0594736842104</v>
      </c>
      <c r="C11" s="137"/>
      <c r="D11" s="138" t="s">
        <v>71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75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17</v>
      </c>
      <c r="F16" s="56" t="s">
        <v>5</v>
      </c>
      <c r="G16" s="127" t="s">
        <v>56</v>
      </c>
      <c r="H16" s="128"/>
      <c r="I16" s="56" t="s">
        <v>10</v>
      </c>
      <c r="J16" s="17">
        <v>17</v>
      </c>
      <c r="K16" s="56" t="s">
        <v>11</v>
      </c>
      <c r="L16" s="127" t="s">
        <v>56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/>
      <c r="E18" s="130" t="s">
        <v>13</v>
      </c>
      <c r="F18" s="131"/>
      <c r="G18" s="132"/>
      <c r="H18" s="18" t="s">
        <v>14</v>
      </c>
      <c r="I18" s="130" t="s">
        <v>15</v>
      </c>
      <c r="J18" s="132"/>
      <c r="K18" s="18"/>
      <c r="L18" s="130" t="s">
        <v>16</v>
      </c>
      <c r="M18" s="132"/>
      <c r="N18" s="18"/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10" t="s">
        <v>67</v>
      </c>
      <c r="C20" s="111"/>
      <c r="D20" s="111"/>
      <c r="E20" s="112"/>
      <c r="F20" s="113" t="s">
        <v>68</v>
      </c>
      <c r="G20" s="111"/>
      <c r="H20" s="111"/>
      <c r="I20" s="11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56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/>
      <c r="E24" s="56" t="s">
        <v>25</v>
      </c>
      <c r="F24" s="103"/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1</v>
      </c>
      <c r="E25" s="56" t="s">
        <v>25</v>
      </c>
      <c r="F25" s="105">
        <v>1194.27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56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56" t="s">
        <v>25</v>
      </c>
      <c r="G27" s="98" t="s">
        <v>30</v>
      </c>
      <c r="H27" s="99"/>
      <c r="I27" s="99"/>
      <c r="J27" s="24">
        <v>115</v>
      </c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60</v>
      </c>
      <c r="D28" s="99"/>
      <c r="E28" s="99"/>
      <c r="F28" s="56" t="s">
        <v>25</v>
      </c>
      <c r="G28" s="98" t="s">
        <v>29</v>
      </c>
      <c r="H28" s="98"/>
      <c r="I28" s="9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02" t="s">
        <v>32</v>
      </c>
      <c r="D29" s="102"/>
      <c r="E29" s="102"/>
      <c r="F29" s="56" t="s">
        <v>25</v>
      </c>
      <c r="G29" s="102" t="s">
        <v>32</v>
      </c>
      <c r="H29" s="102"/>
      <c r="I29" s="102"/>
      <c r="J29" s="24">
        <v>200</v>
      </c>
      <c r="K29" s="4" t="s">
        <v>31</v>
      </c>
      <c r="N29" s="12"/>
    </row>
    <row r="30" spans="1:14">
      <c r="A30" s="5"/>
      <c r="B30" s="5" t="s">
        <v>5</v>
      </c>
      <c r="C30" s="98"/>
      <c r="D30" s="98"/>
      <c r="E30" s="98"/>
      <c r="F30" s="56" t="s">
        <v>25</v>
      </c>
      <c r="G30" s="98"/>
      <c r="H30" s="99"/>
      <c r="I30" s="99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98"/>
      <c r="D31" s="99"/>
      <c r="E31" s="99"/>
      <c r="F31" s="56" t="s">
        <v>25</v>
      </c>
      <c r="G31" s="98"/>
      <c r="H31" s="99"/>
      <c r="I31" s="99"/>
      <c r="J31" s="24"/>
      <c r="K31" s="4" t="s">
        <v>31</v>
      </c>
      <c r="N31" s="12"/>
    </row>
    <row r="32" spans="1:14">
      <c r="A32" s="5"/>
      <c r="B32" s="5" t="s">
        <v>5</v>
      </c>
      <c r="C32" s="98"/>
      <c r="D32" s="99"/>
      <c r="E32" s="99"/>
      <c r="F32" s="56" t="s">
        <v>25</v>
      </c>
      <c r="G32" s="98"/>
      <c r="H32" s="98"/>
      <c r="I32" s="98"/>
      <c r="J32" s="24"/>
      <c r="K32" s="4" t="s">
        <v>31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56" t="s">
        <v>25</v>
      </c>
      <c r="G33" s="98"/>
      <c r="H33" s="99"/>
      <c r="I33" s="99"/>
      <c r="J33" s="24"/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56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56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56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56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56" t="s">
        <v>25</v>
      </c>
      <c r="G39" s="96"/>
      <c r="H39" s="96"/>
      <c r="I39" s="96"/>
      <c r="J39" s="27"/>
      <c r="K39" s="4" t="s">
        <v>31</v>
      </c>
      <c r="N39" s="12"/>
    </row>
    <row r="40" spans="1:15" ht="22.5">
      <c r="A40" s="5"/>
      <c r="B40" s="5"/>
      <c r="C40" s="6"/>
      <c r="F40" s="56"/>
      <c r="G40" s="97" t="s">
        <v>33</v>
      </c>
      <c r="H40" s="97"/>
      <c r="I40" s="97"/>
      <c r="J40" s="28">
        <f>SUM(J27:J39)</f>
        <v>430</v>
      </c>
      <c r="K40" s="61"/>
      <c r="L40" s="58" t="s">
        <v>34</v>
      </c>
      <c r="M40" s="73">
        <f>(D24*F24)+(D25*F25)</f>
        <v>1194.27</v>
      </c>
      <c r="N40" s="74"/>
    </row>
    <row r="41" spans="1:15" ht="11.25" customHeight="1">
      <c r="A41" s="5"/>
      <c r="B41" s="5"/>
      <c r="C41" s="6"/>
      <c r="F41" s="56"/>
      <c r="G41" s="70" t="s">
        <v>35</v>
      </c>
      <c r="H41" s="70"/>
      <c r="I41" s="70"/>
      <c r="J41" s="57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56"/>
      <c r="G42" s="70" t="s">
        <v>38</v>
      </c>
      <c r="H42" s="70"/>
      <c r="I42" s="70"/>
      <c r="J42" s="32">
        <f>J40/J41</f>
        <v>45.263157894736842</v>
      </c>
      <c r="K42" s="90" t="s">
        <v>39</v>
      </c>
      <c r="L42" s="93"/>
      <c r="M42" s="94">
        <f>377*2</f>
        <v>754</v>
      </c>
      <c r="N42" s="95"/>
    </row>
    <row r="43" spans="1:15" ht="15" customHeight="1">
      <c r="A43" s="5"/>
      <c r="B43" s="5"/>
      <c r="C43" s="6"/>
      <c r="F43" s="56"/>
      <c r="G43" s="70" t="s">
        <v>40</v>
      </c>
      <c r="H43" s="70"/>
      <c r="I43" s="70"/>
      <c r="J43" s="33">
        <v>22</v>
      </c>
      <c r="K43" s="61"/>
      <c r="L43" s="34" t="s">
        <v>28</v>
      </c>
      <c r="M43" s="91">
        <f>J42*J43</f>
        <v>995.78947368421052</v>
      </c>
      <c r="N43" s="92"/>
    </row>
    <row r="44" spans="1:15" ht="11.25" customHeight="1">
      <c r="A44" s="5"/>
      <c r="B44" s="5"/>
      <c r="C44" s="6"/>
      <c r="F44" s="56"/>
      <c r="G44" s="56"/>
      <c r="I44" s="57"/>
      <c r="K44" s="90" t="s">
        <v>41</v>
      </c>
      <c r="L44" s="90"/>
      <c r="M44" s="73">
        <v>250</v>
      </c>
      <c r="N44" s="74"/>
    </row>
    <row r="45" spans="1:15">
      <c r="A45" s="5"/>
      <c r="B45" s="5"/>
      <c r="C45" s="6"/>
      <c r="F45" s="56"/>
      <c r="G45" s="56"/>
      <c r="H45" s="57"/>
      <c r="I45" s="57"/>
      <c r="J45" s="34"/>
      <c r="K45" s="34"/>
      <c r="L45" s="34" t="s">
        <v>42</v>
      </c>
      <c r="M45" s="73"/>
      <c r="N45" s="74"/>
    </row>
    <row r="46" spans="1:15">
      <c r="A46" s="5"/>
      <c r="B46" s="5"/>
      <c r="E46" s="61"/>
      <c r="F46" s="83"/>
      <c r="G46" s="83"/>
      <c r="H46" s="34"/>
      <c r="I46" s="34"/>
      <c r="J46" s="10"/>
      <c r="K46" s="90" t="s">
        <v>43</v>
      </c>
      <c r="L46" s="90" t="s">
        <v>43</v>
      </c>
      <c r="M46" s="73"/>
      <c r="N46" s="74"/>
      <c r="O46" s="35"/>
    </row>
    <row r="47" spans="1:15">
      <c r="A47" s="5"/>
      <c r="B47" s="5"/>
      <c r="E47" s="61"/>
      <c r="F47" s="83"/>
      <c r="G47" s="83"/>
      <c r="H47" s="34"/>
      <c r="I47" s="34"/>
      <c r="J47" s="34"/>
      <c r="K47" s="90" t="s">
        <v>44</v>
      </c>
      <c r="L47" s="90"/>
      <c r="M47" s="91">
        <f>SUM(M40:N46)</f>
        <v>3194.0594736842104</v>
      </c>
      <c r="N47" s="92"/>
    </row>
    <row r="48" spans="1:15">
      <c r="A48" s="5"/>
      <c r="B48" s="5"/>
      <c r="E48" s="61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61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61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55"/>
      <c r="C59" s="56"/>
      <c r="D59" s="56"/>
      <c r="E59" s="56"/>
      <c r="F59" s="56"/>
      <c r="G59" s="56"/>
      <c r="I59" s="56"/>
      <c r="J59" s="56"/>
      <c r="K59" s="56"/>
      <c r="L59" s="56"/>
      <c r="M59" s="56"/>
      <c r="N59" s="59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73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74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5E82-BD98-4372-99EA-1E8A6B7516A9}">
  <sheetPr>
    <pageSetUpPr fitToPage="1"/>
  </sheetPr>
  <dimension ref="A1:S487"/>
  <sheetViews>
    <sheetView zoomScale="120" zoomScaleNormal="120" workbookViewId="0">
      <selection activeCell="P28" sqref="P28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3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12</v>
      </c>
      <c r="K8" s="15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3194.0594736842104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36">
        <f>$M$9</f>
        <v>3194.0594736842104</v>
      </c>
      <c r="C11" s="137"/>
      <c r="D11" s="138" t="s">
        <v>71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13</v>
      </c>
      <c r="F16" s="15" t="s">
        <v>5</v>
      </c>
      <c r="G16" s="127" t="s">
        <v>56</v>
      </c>
      <c r="H16" s="128"/>
      <c r="I16" s="15" t="s">
        <v>10</v>
      </c>
      <c r="J16" s="17">
        <v>13</v>
      </c>
      <c r="K16" s="15" t="s">
        <v>11</v>
      </c>
      <c r="L16" s="127" t="s">
        <v>56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/>
      <c r="E18" s="130" t="s">
        <v>13</v>
      </c>
      <c r="F18" s="131"/>
      <c r="G18" s="132"/>
      <c r="H18" s="18" t="s">
        <v>14</v>
      </c>
      <c r="I18" s="130" t="s">
        <v>15</v>
      </c>
      <c r="J18" s="132"/>
      <c r="K18" s="18"/>
      <c r="L18" s="130" t="s">
        <v>16</v>
      </c>
      <c r="M18" s="132"/>
      <c r="N18" s="18"/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10" t="s">
        <v>67</v>
      </c>
      <c r="C20" s="111"/>
      <c r="D20" s="111"/>
      <c r="E20" s="112"/>
      <c r="F20" s="113" t="s">
        <v>68</v>
      </c>
      <c r="G20" s="111"/>
      <c r="H20" s="111"/>
      <c r="I20" s="11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15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/>
      <c r="E24" s="15" t="s">
        <v>25</v>
      </c>
      <c r="F24" s="103"/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1</v>
      </c>
      <c r="E25" s="15" t="s">
        <v>25</v>
      </c>
      <c r="F25" s="105">
        <v>1194.27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15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15" t="s">
        <v>25</v>
      </c>
      <c r="G27" s="98" t="s">
        <v>30</v>
      </c>
      <c r="H27" s="99"/>
      <c r="I27" s="99"/>
      <c r="J27" s="24">
        <v>115</v>
      </c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60</v>
      </c>
      <c r="D28" s="99"/>
      <c r="E28" s="99"/>
      <c r="F28" s="15" t="s">
        <v>25</v>
      </c>
      <c r="G28" s="98" t="s">
        <v>29</v>
      </c>
      <c r="H28" s="98"/>
      <c r="I28" s="9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02" t="s">
        <v>32</v>
      </c>
      <c r="D29" s="102"/>
      <c r="E29" s="102"/>
      <c r="F29" s="15" t="s">
        <v>25</v>
      </c>
      <c r="G29" s="102" t="s">
        <v>32</v>
      </c>
      <c r="H29" s="102"/>
      <c r="I29" s="102"/>
      <c r="J29" s="24">
        <v>200</v>
      </c>
      <c r="K29" s="4" t="s">
        <v>31</v>
      </c>
      <c r="N29" s="12"/>
    </row>
    <row r="30" spans="1:14">
      <c r="A30" s="5"/>
      <c r="B30" s="5" t="s">
        <v>5</v>
      </c>
      <c r="C30" s="98"/>
      <c r="D30" s="98"/>
      <c r="E30" s="98"/>
      <c r="F30" s="15" t="s">
        <v>25</v>
      </c>
      <c r="G30" s="98"/>
      <c r="H30" s="99"/>
      <c r="I30" s="99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98"/>
      <c r="D31" s="99"/>
      <c r="E31" s="99"/>
      <c r="F31" s="15" t="s">
        <v>25</v>
      </c>
      <c r="G31" s="98"/>
      <c r="H31" s="99"/>
      <c r="I31" s="99"/>
      <c r="J31" s="24"/>
      <c r="K31" s="4" t="s">
        <v>31</v>
      </c>
      <c r="N31" s="12"/>
    </row>
    <row r="32" spans="1:14">
      <c r="A32" s="5"/>
      <c r="B32" s="5" t="s">
        <v>5</v>
      </c>
      <c r="C32" s="98"/>
      <c r="D32" s="99"/>
      <c r="E32" s="99"/>
      <c r="F32" s="15" t="s">
        <v>25</v>
      </c>
      <c r="G32" s="98"/>
      <c r="H32" s="98"/>
      <c r="I32" s="98"/>
      <c r="J32" s="24"/>
      <c r="K32" s="4" t="s">
        <v>31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5" t="s">
        <v>25</v>
      </c>
      <c r="G33" s="98"/>
      <c r="H33" s="99"/>
      <c r="I33" s="99"/>
      <c r="J33" s="24"/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15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15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15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15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15" t="s">
        <v>25</v>
      </c>
      <c r="G39" s="96"/>
      <c r="H39" s="96"/>
      <c r="I39" s="96"/>
      <c r="J39" s="27"/>
      <c r="K39" s="4" t="s">
        <v>31</v>
      </c>
      <c r="N39" s="12"/>
    </row>
    <row r="40" spans="1:15" ht="22.5">
      <c r="A40" s="5"/>
      <c r="B40" s="5"/>
      <c r="C40" s="6"/>
      <c r="F40" s="15"/>
      <c r="G40" s="97" t="s">
        <v>33</v>
      </c>
      <c r="H40" s="97"/>
      <c r="I40" s="97"/>
      <c r="J40" s="28">
        <f>SUM(J27:J39)</f>
        <v>430</v>
      </c>
      <c r="K40" s="29"/>
      <c r="L40" s="31" t="s">
        <v>34</v>
      </c>
      <c r="M40" s="73">
        <f>(D24*F24)+(D25*F25)</f>
        <v>1194.27</v>
      </c>
      <c r="N40" s="74"/>
    </row>
    <row r="41" spans="1:15" ht="11.25" customHeight="1">
      <c r="A41" s="5"/>
      <c r="B41" s="5"/>
      <c r="C41" s="6"/>
      <c r="F41" s="15"/>
      <c r="G41" s="70" t="s">
        <v>35</v>
      </c>
      <c r="H41" s="70"/>
      <c r="I41" s="70"/>
      <c r="J41" s="8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15"/>
      <c r="G42" s="70" t="s">
        <v>38</v>
      </c>
      <c r="H42" s="70"/>
      <c r="I42" s="70"/>
      <c r="J42" s="32">
        <f>J40/J41</f>
        <v>45.263157894736842</v>
      </c>
      <c r="K42" s="90" t="s">
        <v>39</v>
      </c>
      <c r="L42" s="93"/>
      <c r="M42" s="94">
        <f>377*2</f>
        <v>754</v>
      </c>
      <c r="N42" s="95"/>
    </row>
    <row r="43" spans="1:15" ht="15" customHeight="1">
      <c r="A43" s="5"/>
      <c r="B43" s="5"/>
      <c r="C43" s="6"/>
      <c r="F43" s="15"/>
      <c r="G43" s="70" t="s">
        <v>40</v>
      </c>
      <c r="H43" s="70"/>
      <c r="I43" s="70"/>
      <c r="J43" s="33">
        <v>22</v>
      </c>
      <c r="K43" s="29"/>
      <c r="L43" s="34" t="s">
        <v>28</v>
      </c>
      <c r="M43" s="91">
        <f>J42*J43</f>
        <v>995.78947368421052</v>
      </c>
      <c r="N43" s="92"/>
    </row>
    <row r="44" spans="1:15" ht="11.25" customHeight="1">
      <c r="A44" s="5"/>
      <c r="B44" s="5"/>
      <c r="C44" s="6"/>
      <c r="F44" s="15"/>
      <c r="G44" s="15"/>
      <c r="I44" s="8"/>
      <c r="K44" s="90" t="s">
        <v>41</v>
      </c>
      <c r="L44" s="90"/>
      <c r="M44" s="73">
        <v>250</v>
      </c>
      <c r="N44" s="7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42</v>
      </c>
      <c r="M45" s="73"/>
      <c r="N45" s="74"/>
    </row>
    <row r="46" spans="1:15">
      <c r="A46" s="5"/>
      <c r="B46" s="5"/>
      <c r="E46" s="29"/>
      <c r="F46" s="83"/>
      <c r="G46" s="83"/>
      <c r="H46" s="34"/>
      <c r="I46" s="34"/>
      <c r="J46" s="10"/>
      <c r="K46" s="90" t="s">
        <v>43</v>
      </c>
      <c r="L46" s="90" t="s">
        <v>43</v>
      </c>
      <c r="M46" s="73"/>
      <c r="N46" s="74"/>
      <c r="O46" s="35"/>
    </row>
    <row r="47" spans="1:15">
      <c r="A47" s="5"/>
      <c r="B47" s="5"/>
      <c r="E47" s="29"/>
      <c r="F47" s="83"/>
      <c r="G47" s="83"/>
      <c r="H47" s="34"/>
      <c r="I47" s="34"/>
      <c r="J47" s="34"/>
      <c r="K47" s="90" t="s">
        <v>44</v>
      </c>
      <c r="L47" s="90"/>
      <c r="M47" s="91">
        <f>SUM(M40:N46)</f>
        <v>3194.0594736842104</v>
      </c>
      <c r="N47" s="92"/>
    </row>
    <row r="48" spans="1:15">
      <c r="A48" s="5"/>
      <c r="B48" s="5"/>
      <c r="E48" s="29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29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73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74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6404-6638-4F4B-98F8-F805C99A9FA9}">
  <sheetPr>
    <pageSetUpPr fitToPage="1"/>
  </sheetPr>
  <dimension ref="A1:S487"/>
  <sheetViews>
    <sheetView topLeftCell="A13" zoomScale="120" zoomScaleNormal="120" workbookViewId="0">
      <selection activeCell="R35" sqref="R3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2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12</v>
      </c>
      <c r="K8" s="15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3194.0594736842104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36">
        <f>$M$9</f>
        <v>3194.0594736842104</v>
      </c>
      <c r="C11" s="137"/>
      <c r="D11" s="138" t="s">
        <v>71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66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13</v>
      </c>
      <c r="F16" s="15" t="s">
        <v>5</v>
      </c>
      <c r="G16" s="127" t="s">
        <v>56</v>
      </c>
      <c r="H16" s="128"/>
      <c r="I16" s="15" t="s">
        <v>10</v>
      </c>
      <c r="J16" s="17">
        <v>13</v>
      </c>
      <c r="K16" s="15" t="s">
        <v>11</v>
      </c>
      <c r="L16" s="127" t="s">
        <v>56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/>
      <c r="E18" s="130" t="s">
        <v>13</v>
      </c>
      <c r="F18" s="131"/>
      <c r="G18" s="132"/>
      <c r="H18" s="18" t="s">
        <v>14</v>
      </c>
      <c r="I18" s="130" t="s">
        <v>15</v>
      </c>
      <c r="J18" s="132"/>
      <c r="K18" s="18"/>
      <c r="L18" s="130" t="s">
        <v>16</v>
      </c>
      <c r="M18" s="132"/>
      <c r="N18" s="18"/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10" t="s">
        <v>67</v>
      </c>
      <c r="C20" s="111"/>
      <c r="D20" s="111"/>
      <c r="E20" s="112"/>
      <c r="F20" s="113" t="s">
        <v>68</v>
      </c>
      <c r="G20" s="111"/>
      <c r="H20" s="111"/>
      <c r="I20" s="11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15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/>
      <c r="E24" s="15" t="s">
        <v>25</v>
      </c>
      <c r="F24" s="103"/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1</v>
      </c>
      <c r="E25" s="15" t="s">
        <v>25</v>
      </c>
      <c r="F25" s="105">
        <v>1194.27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15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15" t="s">
        <v>25</v>
      </c>
      <c r="G27" s="98" t="s">
        <v>30</v>
      </c>
      <c r="H27" s="99"/>
      <c r="I27" s="99"/>
      <c r="J27" s="24">
        <v>115</v>
      </c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60</v>
      </c>
      <c r="D28" s="99"/>
      <c r="E28" s="99"/>
      <c r="F28" s="15" t="s">
        <v>25</v>
      </c>
      <c r="G28" s="98" t="s">
        <v>29</v>
      </c>
      <c r="H28" s="98"/>
      <c r="I28" s="98"/>
      <c r="J28" s="24">
        <v>115</v>
      </c>
      <c r="K28" s="4" t="s">
        <v>31</v>
      </c>
      <c r="N28" s="25"/>
    </row>
    <row r="29" spans="1:14">
      <c r="A29" s="5"/>
      <c r="B29" s="5" t="s">
        <v>5</v>
      </c>
      <c r="C29" s="102" t="s">
        <v>32</v>
      </c>
      <c r="D29" s="102"/>
      <c r="E29" s="102"/>
      <c r="F29" s="15" t="s">
        <v>25</v>
      </c>
      <c r="G29" s="98" t="s">
        <v>32</v>
      </c>
      <c r="H29" s="98"/>
      <c r="I29" s="98"/>
      <c r="J29" s="24">
        <v>200</v>
      </c>
      <c r="K29" s="4" t="s">
        <v>31</v>
      </c>
      <c r="N29" s="12"/>
    </row>
    <row r="30" spans="1:14">
      <c r="A30" s="5"/>
      <c r="B30" s="5" t="s">
        <v>5</v>
      </c>
      <c r="C30" s="98"/>
      <c r="D30" s="98"/>
      <c r="E30" s="98"/>
      <c r="F30" s="15" t="s">
        <v>25</v>
      </c>
      <c r="G30" s="98"/>
      <c r="H30" s="99"/>
      <c r="I30" s="99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98"/>
      <c r="D31" s="99"/>
      <c r="E31" s="99"/>
      <c r="F31" s="15" t="s">
        <v>25</v>
      </c>
      <c r="G31" s="98"/>
      <c r="H31" s="99"/>
      <c r="I31" s="99"/>
      <c r="J31" s="24"/>
      <c r="K31" s="4" t="s">
        <v>31</v>
      </c>
      <c r="N31" s="12"/>
    </row>
    <row r="32" spans="1:14">
      <c r="A32" s="5"/>
      <c r="B32" s="5" t="s">
        <v>5</v>
      </c>
      <c r="C32" s="98"/>
      <c r="D32" s="99"/>
      <c r="E32" s="99"/>
      <c r="F32" s="15" t="s">
        <v>25</v>
      </c>
      <c r="G32" s="98"/>
      <c r="H32" s="98"/>
      <c r="I32" s="98"/>
      <c r="J32" s="24"/>
      <c r="K32" s="4" t="s">
        <v>31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5" t="s">
        <v>25</v>
      </c>
      <c r="G33" s="98"/>
      <c r="H33" s="99"/>
      <c r="I33" s="99"/>
      <c r="J33" s="24"/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15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15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15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15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15" t="s">
        <v>25</v>
      </c>
      <c r="G39" s="96"/>
      <c r="H39" s="96"/>
      <c r="I39" s="96"/>
      <c r="J39" s="27"/>
      <c r="K39" s="4" t="s">
        <v>31</v>
      </c>
      <c r="N39" s="12"/>
    </row>
    <row r="40" spans="1:15" ht="22.5">
      <c r="A40" s="5"/>
      <c r="B40" s="5"/>
      <c r="C40" s="6"/>
      <c r="F40" s="15"/>
      <c r="G40" s="97" t="s">
        <v>33</v>
      </c>
      <c r="H40" s="97"/>
      <c r="I40" s="97"/>
      <c r="J40" s="28">
        <f>SUM(J27:J39)</f>
        <v>430</v>
      </c>
      <c r="K40" s="29"/>
      <c r="L40" s="31" t="s">
        <v>34</v>
      </c>
      <c r="M40" s="73">
        <f>(D24*F24)+(D25*F25)</f>
        <v>1194.27</v>
      </c>
      <c r="N40" s="74"/>
    </row>
    <row r="41" spans="1:15" ht="11.25" customHeight="1">
      <c r="A41" s="5"/>
      <c r="B41" s="5"/>
      <c r="C41" s="6"/>
      <c r="F41" s="15"/>
      <c r="G41" s="70" t="s">
        <v>35</v>
      </c>
      <c r="H41" s="70"/>
      <c r="I41" s="70"/>
      <c r="J41" s="8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15"/>
      <c r="G42" s="70" t="s">
        <v>38</v>
      </c>
      <c r="H42" s="70"/>
      <c r="I42" s="70"/>
      <c r="J42" s="32">
        <f>J40/J41</f>
        <v>45.263157894736842</v>
      </c>
      <c r="K42" s="90" t="s">
        <v>39</v>
      </c>
      <c r="L42" s="93"/>
      <c r="M42" s="94">
        <f>377*2</f>
        <v>754</v>
      </c>
      <c r="N42" s="95"/>
    </row>
    <row r="43" spans="1:15" ht="15" customHeight="1">
      <c r="A43" s="5"/>
      <c r="B43" s="5"/>
      <c r="C43" s="6"/>
      <c r="F43" s="15"/>
      <c r="G43" s="70" t="s">
        <v>40</v>
      </c>
      <c r="H43" s="70"/>
      <c r="I43" s="70"/>
      <c r="J43" s="33">
        <v>22</v>
      </c>
      <c r="K43" s="29"/>
      <c r="L43" s="34" t="s">
        <v>28</v>
      </c>
      <c r="M43" s="91">
        <f>J42*J43</f>
        <v>995.78947368421052</v>
      </c>
      <c r="N43" s="92"/>
    </row>
    <row r="44" spans="1:15" ht="11.25" customHeight="1">
      <c r="A44" s="5"/>
      <c r="B44" s="5"/>
      <c r="C44" s="6"/>
      <c r="F44" s="15"/>
      <c r="G44" s="15"/>
      <c r="I44" s="8"/>
      <c r="K44" s="90" t="s">
        <v>41</v>
      </c>
      <c r="L44" s="90"/>
      <c r="M44" s="73">
        <f>250</f>
        <v>250</v>
      </c>
      <c r="N44" s="7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42</v>
      </c>
      <c r="M45" s="73"/>
      <c r="N45" s="74"/>
    </row>
    <row r="46" spans="1:15">
      <c r="A46" s="5"/>
      <c r="B46" s="5"/>
      <c r="E46" s="29"/>
      <c r="F46" s="83"/>
      <c r="G46" s="83"/>
      <c r="H46" s="34"/>
      <c r="I46" s="34"/>
      <c r="J46" s="10"/>
      <c r="K46" s="90" t="s">
        <v>43</v>
      </c>
      <c r="L46" s="90" t="s">
        <v>43</v>
      </c>
      <c r="M46" s="73"/>
      <c r="N46" s="74"/>
      <c r="O46" s="35"/>
    </row>
    <row r="47" spans="1:15">
      <c r="A47" s="5"/>
      <c r="B47" s="5"/>
      <c r="E47" s="29"/>
      <c r="F47" s="83"/>
      <c r="G47" s="83"/>
      <c r="H47" s="34"/>
      <c r="I47" s="34"/>
      <c r="J47" s="34"/>
      <c r="K47" s="90" t="s">
        <v>44</v>
      </c>
      <c r="L47" s="90"/>
      <c r="M47" s="91">
        <f>SUM(M40:N46)</f>
        <v>3194.0594736842104</v>
      </c>
      <c r="N47" s="92"/>
    </row>
    <row r="48" spans="1:15">
      <c r="A48" s="5"/>
      <c r="B48" s="5"/>
      <c r="E48" s="29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29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69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70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2B37-DCCF-4FB6-BCDB-6FCF9535F697}">
  <sheetPr>
    <pageSetUpPr fitToPage="1"/>
  </sheetPr>
  <dimension ref="A1:S487"/>
  <sheetViews>
    <sheetView zoomScale="120" zoomScaleNormal="120" workbookViewId="0">
      <selection activeCell="V20" sqref="V2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1</v>
      </c>
      <c r="N2" s="117"/>
    </row>
    <row r="3" spans="1:19">
      <c r="A3" s="5"/>
      <c r="B3" s="5"/>
      <c r="L3" s="87" t="s">
        <v>1</v>
      </c>
      <c r="M3" s="13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10</v>
      </c>
      <c r="K8" s="14" t="s">
        <v>5</v>
      </c>
      <c r="L8" s="76" t="s">
        <v>56</v>
      </c>
      <c r="M8" s="76"/>
      <c r="N8" s="12">
        <v>2024</v>
      </c>
    </row>
    <row r="9" spans="1:19" ht="15" customHeight="1">
      <c r="A9" s="5"/>
      <c r="B9" s="5"/>
      <c r="K9" s="70" t="s">
        <v>6</v>
      </c>
      <c r="L9" s="70"/>
      <c r="M9" s="134">
        <f>M47</f>
        <v>12056.839473684211</v>
      </c>
      <c r="N9" s="135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36">
        <f>$M$9</f>
        <v>12056.839473684211</v>
      </c>
      <c r="C11" s="137"/>
      <c r="D11" s="138" t="s">
        <v>65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57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7">
        <v>11</v>
      </c>
      <c r="F16" s="14" t="s">
        <v>5</v>
      </c>
      <c r="G16" s="127" t="s">
        <v>56</v>
      </c>
      <c r="H16" s="128"/>
      <c r="I16" s="14" t="s">
        <v>10</v>
      </c>
      <c r="J16" s="17">
        <v>13</v>
      </c>
      <c r="K16" s="14" t="s">
        <v>11</v>
      </c>
      <c r="L16" s="127" t="s">
        <v>56</v>
      </c>
      <c r="M16" s="128"/>
      <c r="N16" s="12">
        <v>2024</v>
      </c>
    </row>
    <row r="17" spans="1:14" ht="12" customHeight="1" thickBot="1">
      <c r="A17" s="5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2" customHeight="1" thickBot="1">
      <c r="A18" s="5"/>
      <c r="B18" s="69" t="s">
        <v>12</v>
      </c>
      <c r="C18" s="129"/>
      <c r="D18" s="18" t="s">
        <v>14</v>
      </c>
      <c r="E18" s="130" t="s">
        <v>13</v>
      </c>
      <c r="F18" s="131"/>
      <c r="G18" s="132"/>
      <c r="H18" s="18"/>
      <c r="I18" s="130" t="s">
        <v>15</v>
      </c>
      <c r="J18" s="132"/>
      <c r="K18" s="18" t="s">
        <v>14</v>
      </c>
      <c r="L18" s="130" t="s">
        <v>16</v>
      </c>
      <c r="M18" s="132"/>
      <c r="N18" s="18" t="s">
        <v>58</v>
      </c>
    </row>
    <row r="19" spans="1:14">
      <c r="A19" s="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ht="12.75" customHeight="1">
      <c r="A20" s="5"/>
      <c r="B20" s="141" t="s">
        <v>59</v>
      </c>
      <c r="C20" s="96"/>
      <c r="D20" s="96"/>
      <c r="E20" s="142"/>
      <c r="F20" s="116"/>
      <c r="G20" s="96"/>
      <c r="H20" s="96"/>
      <c r="I20" s="142"/>
      <c r="J20" s="114">
        <v>6</v>
      </c>
      <c r="K20" s="115"/>
      <c r="L20" s="116"/>
      <c r="M20" s="96"/>
      <c r="N20" s="117"/>
    </row>
    <row r="21" spans="1:14">
      <c r="A21" s="5"/>
      <c r="B21" s="118" t="s">
        <v>17</v>
      </c>
      <c r="C21" s="119"/>
      <c r="D21" s="119"/>
      <c r="E21" s="120"/>
      <c r="F21" s="121" t="s">
        <v>18</v>
      </c>
      <c r="G21" s="119"/>
      <c r="H21" s="119"/>
      <c r="I21" s="120"/>
      <c r="J21" s="121" t="s">
        <v>19</v>
      </c>
      <c r="K21" s="120"/>
      <c r="L21" s="121" t="s">
        <v>20</v>
      </c>
      <c r="M21" s="119"/>
      <c r="N21" s="122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76" t="s">
        <v>23</v>
      </c>
      <c r="G23" s="76"/>
      <c r="J23" s="10"/>
      <c r="N23" s="12"/>
    </row>
    <row r="24" spans="1:14">
      <c r="A24" s="5"/>
      <c r="B24" s="5" t="s">
        <v>24</v>
      </c>
      <c r="D24" s="21">
        <v>2</v>
      </c>
      <c r="E24" s="14" t="s">
        <v>25</v>
      </c>
      <c r="F24" s="103">
        <v>2822.82</v>
      </c>
      <c r="G24" s="104"/>
      <c r="H24" s="4" t="s">
        <v>26</v>
      </c>
      <c r="J24" s="22"/>
      <c r="M24" s="100"/>
      <c r="N24" s="101"/>
    </row>
    <row r="25" spans="1:14">
      <c r="A25" s="5"/>
      <c r="B25" s="5"/>
      <c r="D25" s="21">
        <v>1</v>
      </c>
      <c r="E25" s="14" t="s">
        <v>25</v>
      </c>
      <c r="F25" s="105">
        <v>1411.41</v>
      </c>
      <c r="G25" s="105"/>
      <c r="H25" s="4" t="s">
        <v>27</v>
      </c>
      <c r="J25" s="10"/>
      <c r="M25" s="100"/>
      <c r="N25" s="101"/>
    </row>
    <row r="26" spans="1:14">
      <c r="A26" s="5"/>
      <c r="B26" s="20" t="s">
        <v>28</v>
      </c>
      <c r="D26" s="23"/>
      <c r="E26" s="14"/>
      <c r="F26" s="106"/>
      <c r="G26" s="106"/>
      <c r="M26" s="100"/>
      <c r="N26" s="101"/>
    </row>
    <row r="27" spans="1:14">
      <c r="A27" s="5"/>
      <c r="B27" s="5" t="s">
        <v>5</v>
      </c>
      <c r="C27" s="98" t="s">
        <v>29</v>
      </c>
      <c r="D27" s="98"/>
      <c r="E27" s="98"/>
      <c r="F27" s="14" t="s">
        <v>25</v>
      </c>
      <c r="G27" s="98" t="s">
        <v>30</v>
      </c>
      <c r="H27" s="99"/>
      <c r="I27" s="99"/>
      <c r="J27" s="24">
        <v>115</v>
      </c>
      <c r="K27" s="4" t="s">
        <v>31</v>
      </c>
      <c r="M27" s="100"/>
      <c r="N27" s="101"/>
    </row>
    <row r="28" spans="1:14">
      <c r="A28" s="5"/>
      <c r="B28" s="5" t="s">
        <v>5</v>
      </c>
      <c r="C28" s="98" t="s">
        <v>60</v>
      </c>
      <c r="D28" s="99"/>
      <c r="E28" s="99"/>
      <c r="F28" s="14" t="s">
        <v>25</v>
      </c>
      <c r="G28" s="98" t="s">
        <v>61</v>
      </c>
      <c r="H28" s="98"/>
      <c r="I28" s="98"/>
      <c r="J28" s="24"/>
      <c r="K28" s="4" t="s">
        <v>31</v>
      </c>
      <c r="N28" s="25"/>
    </row>
    <row r="29" spans="1:14">
      <c r="A29" s="5"/>
      <c r="B29" s="5" t="s">
        <v>5</v>
      </c>
      <c r="C29" s="102" t="s">
        <v>62</v>
      </c>
      <c r="D29" s="102"/>
      <c r="E29" s="102"/>
      <c r="F29" s="14" t="s">
        <v>25</v>
      </c>
      <c r="G29" s="98" t="s">
        <v>62</v>
      </c>
      <c r="H29" s="98"/>
      <c r="I29" s="98"/>
      <c r="J29" s="24"/>
      <c r="K29" s="4" t="s">
        <v>31</v>
      </c>
      <c r="N29" s="12"/>
    </row>
    <row r="30" spans="1:14">
      <c r="A30" s="5"/>
      <c r="B30" s="5" t="s">
        <v>5</v>
      </c>
      <c r="C30" s="98" t="s">
        <v>61</v>
      </c>
      <c r="D30" s="98"/>
      <c r="E30" s="98"/>
      <c r="F30" s="14" t="s">
        <v>25</v>
      </c>
      <c r="G30" s="98" t="s">
        <v>30</v>
      </c>
      <c r="H30" s="99"/>
      <c r="I30" s="99"/>
      <c r="J30" s="24"/>
      <c r="K30" s="4" t="s">
        <v>31</v>
      </c>
      <c r="N30" s="12"/>
    </row>
    <row r="31" spans="1:14" ht="11.25" customHeight="1">
      <c r="A31" s="5"/>
      <c r="B31" s="5" t="s">
        <v>5</v>
      </c>
      <c r="C31" s="98" t="s">
        <v>30</v>
      </c>
      <c r="D31" s="99"/>
      <c r="E31" s="99"/>
      <c r="F31" s="14" t="s">
        <v>25</v>
      </c>
      <c r="G31" s="98" t="s">
        <v>29</v>
      </c>
      <c r="H31" s="99"/>
      <c r="I31" s="99"/>
      <c r="J31" s="24">
        <v>115</v>
      </c>
      <c r="K31" s="4" t="s">
        <v>31</v>
      </c>
      <c r="N31" s="12"/>
    </row>
    <row r="32" spans="1:14">
      <c r="A32" s="5"/>
      <c r="B32" s="5" t="s">
        <v>5</v>
      </c>
      <c r="C32" s="98" t="s">
        <v>32</v>
      </c>
      <c r="D32" s="99"/>
      <c r="E32" s="99"/>
      <c r="F32" s="14" t="s">
        <v>25</v>
      </c>
      <c r="G32" s="98" t="s">
        <v>32</v>
      </c>
      <c r="H32" s="98"/>
      <c r="I32" s="98"/>
      <c r="J32" s="24">
        <v>200</v>
      </c>
      <c r="K32" s="4" t="s">
        <v>31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25</v>
      </c>
      <c r="G33" s="98"/>
      <c r="H33" s="99"/>
      <c r="I33" s="99"/>
      <c r="J33" s="24"/>
      <c r="K33" s="4" t="s">
        <v>31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25</v>
      </c>
      <c r="G34" s="98"/>
      <c r="H34" s="98"/>
      <c r="I34" s="98"/>
      <c r="J34" s="24"/>
      <c r="K34" s="4" t="s">
        <v>31</v>
      </c>
      <c r="N34" s="12"/>
    </row>
    <row r="35" spans="1:15">
      <c r="A35" s="5"/>
      <c r="B35" s="5"/>
      <c r="C35" s="98"/>
      <c r="D35" s="98"/>
      <c r="E35" s="98"/>
      <c r="F35" s="14" t="s">
        <v>25</v>
      </c>
      <c r="G35" s="98"/>
      <c r="H35" s="98"/>
      <c r="I35" s="98"/>
      <c r="J35" s="24"/>
      <c r="K35" s="4" t="s">
        <v>31</v>
      </c>
      <c r="N35" s="12"/>
    </row>
    <row r="36" spans="1:15">
      <c r="A36" s="5"/>
      <c r="B36" s="5"/>
      <c r="C36" s="98"/>
      <c r="D36" s="99"/>
      <c r="E36" s="99"/>
      <c r="F36" s="14" t="s">
        <v>25</v>
      </c>
      <c r="G36" s="98"/>
      <c r="H36" s="99"/>
      <c r="I36" s="99"/>
      <c r="J36" s="24"/>
      <c r="K36" s="4" t="s">
        <v>31</v>
      </c>
      <c r="N36" s="12"/>
    </row>
    <row r="37" spans="1:15">
      <c r="A37" s="5"/>
      <c r="B37" s="5"/>
      <c r="C37" s="98"/>
      <c r="D37" s="98"/>
      <c r="E37" s="98"/>
      <c r="F37" s="26" t="s">
        <v>25</v>
      </c>
      <c r="G37" s="98"/>
      <c r="H37" s="98"/>
      <c r="I37" s="98"/>
      <c r="J37" s="24"/>
      <c r="K37" s="4" t="s">
        <v>31</v>
      </c>
      <c r="N37" s="12"/>
    </row>
    <row r="38" spans="1:15">
      <c r="A38" s="5"/>
      <c r="B38" s="5"/>
      <c r="C38" s="98"/>
      <c r="D38" s="98"/>
      <c r="E38" s="98"/>
      <c r="F38" s="14" t="s">
        <v>25</v>
      </c>
      <c r="G38" s="76"/>
      <c r="H38" s="76"/>
      <c r="I38" s="76"/>
      <c r="J38" s="24"/>
      <c r="K38" s="4" t="s">
        <v>31</v>
      </c>
      <c r="N38" s="12"/>
    </row>
    <row r="39" spans="1:15">
      <c r="A39" s="5"/>
      <c r="B39" s="5"/>
      <c r="C39" s="96"/>
      <c r="D39" s="96"/>
      <c r="E39" s="96"/>
      <c r="F39" s="14" t="s">
        <v>25</v>
      </c>
      <c r="G39" s="96"/>
      <c r="H39" s="96"/>
      <c r="I39" s="96"/>
      <c r="J39" s="27"/>
      <c r="K39" s="4" t="s">
        <v>31</v>
      </c>
      <c r="N39" s="12"/>
    </row>
    <row r="40" spans="1:15" ht="22.5">
      <c r="A40" s="5"/>
      <c r="B40" s="5"/>
      <c r="C40" s="6"/>
      <c r="F40" s="14"/>
      <c r="G40" s="97" t="s">
        <v>33</v>
      </c>
      <c r="H40" s="97"/>
      <c r="I40" s="97"/>
      <c r="J40" s="28">
        <f>SUM(J27:J39)</f>
        <v>430</v>
      </c>
      <c r="K40" s="29"/>
      <c r="L40" s="30" t="s">
        <v>34</v>
      </c>
      <c r="M40" s="73">
        <f>(D24*F24)+(D25*F25)</f>
        <v>7057.05</v>
      </c>
      <c r="N40" s="74"/>
    </row>
    <row r="41" spans="1:15" ht="11.25" customHeight="1">
      <c r="A41" s="5"/>
      <c r="B41" s="5"/>
      <c r="C41" s="6"/>
      <c r="F41" s="14"/>
      <c r="G41" s="70" t="s">
        <v>35</v>
      </c>
      <c r="H41" s="70"/>
      <c r="I41" s="70"/>
      <c r="J41" s="8">
        <v>9.5</v>
      </c>
      <c r="K41" s="90" t="s">
        <v>36</v>
      </c>
      <c r="L41" s="93"/>
      <c r="M41" s="94" t="s">
        <v>37</v>
      </c>
      <c r="N41" s="95"/>
    </row>
    <row r="42" spans="1:15" ht="10.5" customHeight="1">
      <c r="A42" s="5"/>
      <c r="B42" s="5"/>
      <c r="C42" s="6"/>
      <c r="F42" s="14"/>
      <c r="G42" s="70" t="s">
        <v>38</v>
      </c>
      <c r="H42" s="70"/>
      <c r="I42" s="70"/>
      <c r="J42" s="32">
        <f>J40/J41</f>
        <v>45.263157894736842</v>
      </c>
      <c r="K42" s="90" t="s">
        <v>39</v>
      </c>
      <c r="L42" s="93"/>
      <c r="M42" s="94">
        <f>377*2</f>
        <v>754</v>
      </c>
      <c r="N42" s="95"/>
    </row>
    <row r="43" spans="1:15" ht="15" customHeight="1">
      <c r="A43" s="5"/>
      <c r="B43" s="5"/>
      <c r="C43" s="6"/>
      <c r="F43" s="14"/>
      <c r="G43" s="70" t="s">
        <v>40</v>
      </c>
      <c r="H43" s="70"/>
      <c r="I43" s="70"/>
      <c r="J43" s="33">
        <v>22</v>
      </c>
      <c r="K43" s="29"/>
      <c r="L43" s="34" t="s">
        <v>28</v>
      </c>
      <c r="M43" s="91">
        <f>J42*J43</f>
        <v>995.78947368421052</v>
      </c>
      <c r="N43" s="92"/>
    </row>
    <row r="44" spans="1:15" ht="11.25" customHeight="1">
      <c r="A44" s="5"/>
      <c r="B44" s="5"/>
      <c r="C44" s="6"/>
      <c r="F44" s="14"/>
      <c r="G44" s="14"/>
      <c r="I44" s="8"/>
      <c r="K44" s="90" t="s">
        <v>41</v>
      </c>
      <c r="L44" s="90"/>
      <c r="M44" s="73">
        <f>250*3</f>
        <v>750</v>
      </c>
      <c r="N44" s="74"/>
    </row>
    <row r="45" spans="1:15">
      <c r="A45" s="5"/>
      <c r="B45" s="5"/>
      <c r="C45" s="6"/>
      <c r="F45" s="14"/>
      <c r="G45" s="14"/>
      <c r="H45" s="8"/>
      <c r="I45" s="8"/>
      <c r="J45" s="34"/>
      <c r="K45" s="34"/>
      <c r="L45" s="34" t="s">
        <v>42</v>
      </c>
      <c r="M45" s="73">
        <f>250*10</f>
        <v>2500</v>
      </c>
      <c r="N45" s="74"/>
    </row>
    <row r="46" spans="1:15">
      <c r="A46" s="5"/>
      <c r="B46" s="5"/>
      <c r="E46" s="29"/>
      <c r="F46" s="83"/>
      <c r="G46" s="83"/>
      <c r="H46" s="34"/>
      <c r="I46" s="34"/>
      <c r="J46" s="10"/>
      <c r="K46" s="90" t="s">
        <v>43</v>
      </c>
      <c r="L46" s="90" t="s">
        <v>43</v>
      </c>
      <c r="M46" s="73"/>
      <c r="N46" s="74"/>
      <c r="O46" s="35"/>
    </row>
    <row r="47" spans="1:15">
      <c r="A47" s="5"/>
      <c r="B47" s="5"/>
      <c r="E47" s="29"/>
      <c r="F47" s="83"/>
      <c r="G47" s="83"/>
      <c r="H47" s="34"/>
      <c r="I47" s="34"/>
      <c r="J47" s="34"/>
      <c r="K47" s="90" t="s">
        <v>44</v>
      </c>
      <c r="L47" s="90"/>
      <c r="M47" s="91">
        <f>SUM(M40:N46)</f>
        <v>12056.839473684211</v>
      </c>
      <c r="N47" s="92"/>
    </row>
    <row r="48" spans="1:15">
      <c r="A48" s="5"/>
      <c r="B48" s="5"/>
      <c r="E48" s="29"/>
      <c r="F48" s="83"/>
      <c r="G48" s="83"/>
      <c r="H48" s="34"/>
      <c r="I48" s="34"/>
      <c r="J48" s="34"/>
      <c r="M48" s="73"/>
      <c r="N48" s="74"/>
    </row>
    <row r="49" spans="1:14">
      <c r="A49" s="5"/>
      <c r="B49" s="5"/>
      <c r="C49" s="10"/>
      <c r="E49" s="29"/>
      <c r="F49" s="83"/>
      <c r="G49" s="83"/>
      <c r="H49" s="34"/>
      <c r="I49" s="34"/>
      <c r="J49" s="34"/>
      <c r="M49" s="84"/>
      <c r="N49" s="85"/>
    </row>
    <row r="50" spans="1:14">
      <c r="A50" s="5"/>
      <c r="B50" s="36" t="s">
        <v>45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86" t="s">
        <v>46</v>
      </c>
      <c r="C58" s="87"/>
      <c r="D58" s="87"/>
      <c r="E58" s="87"/>
      <c r="F58" s="87"/>
      <c r="G58" s="87"/>
      <c r="I58" s="88" t="s">
        <v>47</v>
      </c>
      <c r="J58" s="88"/>
      <c r="K58" s="88"/>
      <c r="L58" s="88"/>
      <c r="M58" s="88"/>
      <c r="N58" s="89"/>
    </row>
    <row r="59" spans="1:14" ht="1.5" customHeight="1">
      <c r="A59" s="5"/>
      <c r="B59" s="48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9"/>
    </row>
    <row r="60" spans="1:14" ht="11.25" hidden="1" customHeight="1">
      <c r="A60" s="5"/>
      <c r="B60" s="69"/>
      <c r="C60" s="70"/>
      <c r="D60" s="70"/>
      <c r="E60" s="70"/>
      <c r="F60" s="70"/>
      <c r="G60" s="70"/>
      <c r="N60" s="12"/>
    </row>
    <row r="61" spans="1:14" ht="16.5" customHeight="1">
      <c r="A61" s="5"/>
      <c r="B61" s="75" t="s">
        <v>48</v>
      </c>
      <c r="C61" s="76"/>
      <c r="D61" s="76"/>
      <c r="E61" s="76"/>
      <c r="F61" s="76"/>
      <c r="G61" s="76"/>
      <c r="I61" s="76" t="s">
        <v>63</v>
      </c>
      <c r="J61" s="76"/>
      <c r="K61" s="76"/>
      <c r="L61" s="76"/>
      <c r="M61" s="76"/>
      <c r="N61" s="77"/>
    </row>
    <row r="62" spans="1:14">
      <c r="A62" s="5"/>
      <c r="B62" s="69" t="s">
        <v>49</v>
      </c>
      <c r="C62" s="70"/>
      <c r="D62" s="70"/>
      <c r="E62" s="70"/>
      <c r="F62" s="70"/>
      <c r="G62" s="70"/>
      <c r="I62" s="78" t="s">
        <v>49</v>
      </c>
      <c r="J62" s="78"/>
      <c r="K62" s="78"/>
      <c r="L62" s="78"/>
      <c r="M62" s="78"/>
      <c r="N62" s="79"/>
    </row>
    <row r="63" spans="1:14" ht="26.25" customHeight="1">
      <c r="A63" s="5"/>
      <c r="B63" s="80" t="s">
        <v>50</v>
      </c>
      <c r="C63" s="81"/>
      <c r="D63" s="81"/>
      <c r="E63" s="81"/>
      <c r="F63" s="81"/>
      <c r="G63" s="81"/>
      <c r="I63" s="81" t="s">
        <v>64</v>
      </c>
      <c r="J63" s="81"/>
      <c r="K63" s="81"/>
      <c r="L63" s="81"/>
      <c r="M63" s="81"/>
      <c r="N63" s="82"/>
    </row>
    <row r="64" spans="1:14" ht="2.25" customHeight="1">
      <c r="A64" s="5"/>
      <c r="B64" s="69" t="s">
        <v>51</v>
      </c>
      <c r="C64" s="70"/>
      <c r="D64" s="70"/>
      <c r="E64" s="70"/>
      <c r="F64" s="70"/>
      <c r="G64" s="70"/>
      <c r="I64" s="71" t="s">
        <v>52</v>
      </c>
      <c r="J64" s="71"/>
      <c r="K64" s="71"/>
      <c r="L64" s="71"/>
      <c r="M64" s="71"/>
      <c r="N64" s="72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53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54</v>
      </c>
    </row>
    <row r="487" spans="4:4">
      <c r="D487" s="54" t="s">
        <v>55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OMMH 6</vt:lpstr>
      <vt:lpstr>DMFM 5</vt:lpstr>
      <vt:lpstr>LEHS 4</vt:lpstr>
      <vt:lpstr>LEHS 3</vt:lpstr>
      <vt:lpstr>OMMH 2</vt:lpstr>
      <vt:lpstr>JEVL 1</vt:lpstr>
      <vt:lpstr>'DMFM 5'!Área_de_impresión</vt:lpstr>
      <vt:lpstr>'JEVL 1'!Área_de_impresión</vt:lpstr>
      <vt:lpstr>'LEHS 3'!Área_de_impresión</vt:lpstr>
      <vt:lpstr>'LEHS 4'!Área_de_impresión</vt:lpstr>
      <vt:lpstr>'OMMH 2'!Área_de_impresión</vt:lpstr>
      <vt:lpstr>'OMMH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2024-09-30T19:12:20Z</cp:lastPrinted>
  <dcterms:created xsi:type="dcterms:W3CDTF">2024-09-10T20:20:01Z</dcterms:created>
  <dcterms:modified xsi:type="dcterms:W3CDTF">2024-09-30T20:02:19Z</dcterms:modified>
</cp:coreProperties>
</file>