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Neidy\Escritorio\VIATICOS 2019\"/>
    </mc:Choice>
  </mc:AlternateContent>
  <bookViews>
    <workbookView xWindow="0" yWindow="0" windowWidth="20490" windowHeight="7755" activeTab="11"/>
  </bookViews>
  <sheets>
    <sheet name="ALM 47" sheetId="48" r:id="rId1"/>
    <sheet name="IARD 46" sheetId="47" r:id="rId2"/>
    <sheet name="LGCP 45" sheetId="46" r:id="rId3"/>
    <sheet name="AFO 44" sheetId="45" r:id="rId4"/>
    <sheet name="ASM 43" sheetId="44" r:id="rId5"/>
    <sheet name="AEVR 42" sheetId="43" r:id="rId6"/>
    <sheet name="AZC 41" sheetId="42" r:id="rId7"/>
    <sheet name="JMJM 40" sheetId="41" r:id="rId8"/>
    <sheet name="JMJM 39" sheetId="40" r:id="rId9"/>
    <sheet name="LGB 38" sheetId="39" r:id="rId10"/>
    <sheet name="FJDDUDV 37" sheetId="38" r:id="rId11"/>
    <sheet name="AGBS 36" sheetId="37" r:id="rId12"/>
    <sheet name="ALM 35" sheetId="36" r:id="rId13"/>
    <sheet name="IARD 34" sheetId="35" r:id="rId14"/>
    <sheet name="LGCP 33" sheetId="34" r:id="rId15"/>
    <sheet name="AFO 32" sheetId="33" r:id="rId16"/>
    <sheet name="AZC 31" sheetId="32" r:id="rId17"/>
    <sheet name="ASM 30" sheetId="31" r:id="rId18"/>
    <sheet name="MCH 29" sheetId="30" r:id="rId19"/>
    <sheet name="JFMM 28" sheetId="29" r:id="rId20"/>
    <sheet name="IARD 27" sheetId="28" r:id="rId21"/>
    <sheet name="LGCP 26" sheetId="27" r:id="rId22"/>
    <sheet name="IARD 25" sheetId="26" r:id="rId23"/>
    <sheet name="ALM 24" sheetId="25" r:id="rId24"/>
    <sheet name="AFO 23" sheetId="24" r:id="rId25"/>
    <sheet name="ALM 22 COMPL " sheetId="23" r:id="rId26"/>
    <sheet name="ASM 21" sheetId="22" r:id="rId27"/>
    <sheet name="LORC 20" sheetId="21" r:id="rId28"/>
    <sheet name="FJDDUDV 19" sheetId="20" r:id="rId29"/>
    <sheet name="MCH 18" sheetId="19" r:id="rId30"/>
    <sheet name="JFMM 17" sheetId="18" r:id="rId31"/>
    <sheet name="MCH 16" sheetId="17" r:id="rId32"/>
    <sheet name="JFMM 15" sheetId="16" r:id="rId33"/>
    <sheet name="MCH 14" sheetId="15" r:id="rId34"/>
    <sheet name="JFMM 13" sheetId="14" r:id="rId35"/>
    <sheet name="LGCP 12" sheetId="13" r:id="rId36"/>
    <sheet name="IARD 11" sheetId="12" r:id="rId37"/>
    <sheet name="ALM 10" sheetId="11" r:id="rId38"/>
    <sheet name="FJDDUDV 9" sheetId="9" r:id="rId39"/>
    <sheet name="LGB 8" sheetId="8" r:id="rId40"/>
    <sheet name="LORC 7" sheetId="7" r:id="rId41"/>
    <sheet name="LORC 6" sheetId="6" r:id="rId42"/>
    <sheet name="ASM 5" sheetId="5" r:id="rId43"/>
    <sheet name="LGCP 4" sheetId="4" r:id="rId44"/>
    <sheet name="ALM 3 COMPL" sheetId="10" r:id="rId45"/>
    <sheet name="ALM 3" sheetId="3" r:id="rId46"/>
    <sheet name="JFMM 2" sheetId="2" r:id="rId47"/>
    <sheet name="RRC 1" sheetId="1" r:id="rId48"/>
  </sheets>
  <definedNames>
    <definedName name="_xlnm.Print_Area" localSheetId="5">'AEVR 42'!$B$1:$N$66</definedName>
    <definedName name="_xlnm.Print_Area" localSheetId="24">'AFO 23'!$B$1:$N$66</definedName>
    <definedName name="_xlnm.Print_Area" localSheetId="15">'AFO 32'!$B$1:$N$66</definedName>
    <definedName name="_xlnm.Print_Area" localSheetId="3">'AFO 44'!$B$1:$N$66</definedName>
    <definedName name="_xlnm.Print_Area" localSheetId="11">'AGBS 36'!$B$1:$N$66</definedName>
    <definedName name="_xlnm.Print_Area" localSheetId="37">'ALM 10'!$B$1:$N$66</definedName>
    <definedName name="_xlnm.Print_Area" localSheetId="25">'ALM 22 COMPL '!$B$1:$N$66</definedName>
    <definedName name="_xlnm.Print_Area" localSheetId="23">'ALM 24'!$B$1:$N$66</definedName>
    <definedName name="_xlnm.Print_Area" localSheetId="45">'ALM 3'!$B$1:$N$66</definedName>
    <definedName name="_xlnm.Print_Area" localSheetId="44">'ALM 3 COMPL'!$B$1:$N$66</definedName>
    <definedName name="_xlnm.Print_Area" localSheetId="12">'ALM 35'!$B$1:$N$66</definedName>
    <definedName name="_xlnm.Print_Area" localSheetId="0">'ALM 47'!$B$1:$N$66</definedName>
    <definedName name="_xlnm.Print_Area" localSheetId="26">'ASM 21'!$B$1:$N$66</definedName>
    <definedName name="_xlnm.Print_Area" localSheetId="17">'ASM 30'!$B$1:$N$66</definedName>
    <definedName name="_xlnm.Print_Area" localSheetId="4">'ASM 43'!$B$1:$N$66</definedName>
    <definedName name="_xlnm.Print_Area" localSheetId="42">'ASM 5'!$B$1:$N$66</definedName>
    <definedName name="_xlnm.Print_Area" localSheetId="16">'AZC 31'!$B$1:$N$66</definedName>
    <definedName name="_xlnm.Print_Area" localSheetId="6">'AZC 41'!$B$1:$N$66</definedName>
    <definedName name="_xlnm.Print_Area" localSheetId="28">'FJDDUDV 19'!$B$1:$N$66</definedName>
    <definedName name="_xlnm.Print_Area" localSheetId="10">'FJDDUDV 37'!$B$1:$N$66</definedName>
    <definedName name="_xlnm.Print_Area" localSheetId="38">'FJDDUDV 9'!$B$1:$N$66</definedName>
    <definedName name="_xlnm.Print_Area" localSheetId="36">'IARD 11'!$B$1:$N$66</definedName>
    <definedName name="_xlnm.Print_Area" localSheetId="22">'IARD 25'!$B$1:$N$66</definedName>
    <definedName name="_xlnm.Print_Area" localSheetId="20">'IARD 27'!$B$1:$N$66</definedName>
    <definedName name="_xlnm.Print_Area" localSheetId="13">'IARD 34'!$B$1:$N$66</definedName>
    <definedName name="_xlnm.Print_Area" localSheetId="1">'IARD 46'!$B$1:$N$66</definedName>
    <definedName name="_xlnm.Print_Area" localSheetId="34">'JFMM 13'!$B$1:$N$66</definedName>
    <definedName name="_xlnm.Print_Area" localSheetId="32">'JFMM 15'!$B$1:$N$66</definedName>
    <definedName name="_xlnm.Print_Area" localSheetId="30">'JFMM 17'!$B$1:$N$66</definedName>
    <definedName name="_xlnm.Print_Area" localSheetId="46">'JFMM 2'!$B$1:$N$66</definedName>
    <definedName name="_xlnm.Print_Area" localSheetId="19">'JFMM 28'!$B$1:$N$66</definedName>
    <definedName name="_xlnm.Print_Area" localSheetId="8">'JMJM 39'!$B$1:$N$66</definedName>
    <definedName name="_xlnm.Print_Area" localSheetId="7">'JMJM 40'!$B$1:$N$66</definedName>
    <definedName name="_xlnm.Print_Area" localSheetId="9">'LGB 38'!$B$1:$N$66</definedName>
    <definedName name="_xlnm.Print_Area" localSheetId="39">'LGB 8'!$B$1:$N$66</definedName>
    <definedName name="_xlnm.Print_Area" localSheetId="35">'LGCP 12'!$B$1:$N$66</definedName>
    <definedName name="_xlnm.Print_Area" localSheetId="21">'LGCP 26'!$B$1:$N$66</definedName>
    <definedName name="_xlnm.Print_Area" localSheetId="14">'LGCP 33'!$B$1:$N$66</definedName>
    <definedName name="_xlnm.Print_Area" localSheetId="43">'LGCP 4'!$B$1:$N$66</definedName>
    <definedName name="_xlnm.Print_Area" localSheetId="2">'LGCP 45'!$B$1:$N$66</definedName>
    <definedName name="_xlnm.Print_Area" localSheetId="27">'LORC 20'!$B$1:$N$66</definedName>
    <definedName name="_xlnm.Print_Area" localSheetId="41">'LORC 6'!$B$1:$N$66</definedName>
    <definedName name="_xlnm.Print_Area" localSheetId="40">'LORC 7'!$B$1:$N$66</definedName>
    <definedName name="_xlnm.Print_Area" localSheetId="33">'MCH 14'!$B$1:$N$66</definedName>
    <definedName name="_xlnm.Print_Area" localSheetId="31">'MCH 16'!$B$1:$N$66</definedName>
    <definedName name="_xlnm.Print_Area" localSheetId="29">'MCH 18'!$B$1:$N$66</definedName>
    <definedName name="_xlnm.Print_Area" localSheetId="18">'MCH 29'!$B$1:$N$66</definedName>
    <definedName name="_xlnm.Print_Area" localSheetId="47">'RRC 1'!$B$1:$N$66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48" l="1"/>
  <c r="F50" i="48" s="1"/>
  <c r="F55" i="48" s="1"/>
  <c r="M40" i="48"/>
  <c r="J40" i="48"/>
  <c r="M43" i="48" s="1"/>
  <c r="M46" i="48" s="1"/>
  <c r="M25" i="48"/>
  <c r="M42" i="47"/>
  <c r="J40" i="47"/>
  <c r="M43" i="47" s="1"/>
  <c r="F48" i="47"/>
  <c r="F50" i="47" s="1"/>
  <c r="F55" i="47" s="1"/>
  <c r="M25" i="47"/>
  <c r="M40" i="47" s="1"/>
  <c r="F48" i="46"/>
  <c r="F50" i="46" s="1"/>
  <c r="F55" i="46" s="1"/>
  <c r="M40" i="46"/>
  <c r="J39" i="46"/>
  <c r="M43" i="46" s="1"/>
  <c r="M25" i="46"/>
  <c r="F48" i="45"/>
  <c r="F50" i="45" s="1"/>
  <c r="F55" i="45" s="1"/>
  <c r="J39" i="45"/>
  <c r="M43" i="45" s="1"/>
  <c r="M25" i="45"/>
  <c r="M40" i="45" s="1"/>
  <c r="M9" i="48" l="1"/>
  <c r="B11" i="48" s="1"/>
  <c r="F56" i="48"/>
  <c r="F57" i="48"/>
  <c r="M46" i="47"/>
  <c r="M46" i="46"/>
  <c r="F56" i="46" s="1"/>
  <c r="F57" i="46" s="1"/>
  <c r="M9" i="46"/>
  <c r="B11" i="46" s="1"/>
  <c r="M46" i="45"/>
  <c r="M9" i="45" s="1"/>
  <c r="B11" i="45" s="1"/>
  <c r="F48" i="44"/>
  <c r="F50" i="44" s="1"/>
  <c r="F55" i="44" s="1"/>
  <c r="J39" i="44"/>
  <c r="M43" i="44" s="1"/>
  <c r="M25" i="44"/>
  <c r="M40" i="44" s="1"/>
  <c r="M42" i="43"/>
  <c r="F48" i="43"/>
  <c r="F50" i="43" s="1"/>
  <c r="F55" i="43" s="1"/>
  <c r="J39" i="43"/>
  <c r="M43" i="43" s="1"/>
  <c r="M25" i="43"/>
  <c r="M40" i="43" s="1"/>
  <c r="F56" i="47" l="1"/>
  <c r="F57" i="47" s="1"/>
  <c r="M9" i="47"/>
  <c r="B11" i="47" s="1"/>
  <c r="F56" i="45"/>
  <c r="F57" i="45" s="1"/>
  <c r="M46" i="44"/>
  <c r="M9" i="44" s="1"/>
  <c r="B11" i="44" s="1"/>
  <c r="M46" i="43"/>
  <c r="F56" i="43" s="1"/>
  <c r="F57" i="43" s="1"/>
  <c r="M45" i="39"/>
  <c r="F56" i="44" l="1"/>
  <c r="F57" i="44" s="1"/>
  <c r="M9" i="43"/>
  <c r="B11" i="43" s="1"/>
  <c r="F48" i="42" l="1"/>
  <c r="F50" i="42" s="1"/>
  <c r="F55" i="42" s="1"/>
  <c r="J39" i="42"/>
  <c r="M43" i="42" s="1"/>
  <c r="M25" i="42"/>
  <c r="M40" i="42" s="1"/>
  <c r="M46" i="42" l="1"/>
  <c r="F56" i="42" s="1"/>
  <c r="F57" i="42" s="1"/>
  <c r="M45" i="41"/>
  <c r="F48" i="41"/>
  <c r="F50" i="41" s="1"/>
  <c r="F55" i="41" s="1"/>
  <c r="J39" i="41"/>
  <c r="M43" i="41" s="1"/>
  <c r="M25" i="41"/>
  <c r="M40" i="41" s="1"/>
  <c r="M9" i="42" l="1"/>
  <c r="B11" i="42" s="1"/>
  <c r="M46" i="41"/>
  <c r="F56" i="41" s="1"/>
  <c r="F57" i="41" s="1"/>
  <c r="M9" i="41" l="1"/>
  <c r="B11" i="41" s="1"/>
  <c r="M45" i="40" l="1"/>
  <c r="M42" i="40"/>
  <c r="F48" i="40"/>
  <c r="F50" i="40" s="1"/>
  <c r="F55" i="40" s="1"/>
  <c r="J39" i="40"/>
  <c r="M43" i="40" s="1"/>
  <c r="M25" i="40"/>
  <c r="M40" i="40" s="1"/>
  <c r="F48" i="39"/>
  <c r="F50" i="39" s="1"/>
  <c r="F55" i="39" s="1"/>
  <c r="M42" i="39"/>
  <c r="J39" i="39"/>
  <c r="M43" i="39" s="1"/>
  <c r="M25" i="39"/>
  <c r="M40" i="39" s="1"/>
  <c r="M46" i="40" l="1"/>
  <c r="M9" i="40" s="1"/>
  <c r="B11" i="40" s="1"/>
  <c r="M46" i="39"/>
  <c r="F56" i="39" s="1"/>
  <c r="F57" i="39" s="1"/>
  <c r="M25" i="38"/>
  <c r="M40" i="38" s="1"/>
  <c r="M42" i="38"/>
  <c r="M45" i="38"/>
  <c r="F48" i="38"/>
  <c r="F50" i="38" s="1"/>
  <c r="F55" i="38" s="1"/>
  <c r="J39" i="38"/>
  <c r="M43" i="38" s="1"/>
  <c r="M46" i="38" l="1"/>
  <c r="F56" i="38" s="1"/>
  <c r="F57" i="38" s="1"/>
  <c r="M9" i="39"/>
  <c r="B11" i="39" s="1"/>
  <c r="F56" i="40"/>
  <c r="F57" i="40" s="1"/>
  <c r="M9" i="38" l="1"/>
  <c r="B11" i="38" s="1"/>
  <c r="M42" i="37" l="1"/>
  <c r="F48" i="37"/>
  <c r="F50" i="37" s="1"/>
  <c r="F55" i="37" s="1"/>
  <c r="J39" i="37"/>
  <c r="M43" i="37" s="1"/>
  <c r="M25" i="37"/>
  <c r="M40" i="37" s="1"/>
  <c r="M46" i="37" l="1"/>
  <c r="F48" i="36"/>
  <c r="F50" i="36" s="1"/>
  <c r="F55" i="36" s="1"/>
  <c r="J39" i="36"/>
  <c r="M43" i="36" s="1"/>
  <c r="M25" i="36"/>
  <c r="M40" i="36" s="1"/>
  <c r="M42" i="35"/>
  <c r="F48" i="35"/>
  <c r="F50" i="35" s="1"/>
  <c r="F55" i="35" s="1"/>
  <c r="J39" i="35"/>
  <c r="M43" i="35" s="1"/>
  <c r="M25" i="35"/>
  <c r="M40" i="35" s="1"/>
  <c r="F48" i="34"/>
  <c r="F50" i="34" s="1"/>
  <c r="F55" i="34" s="1"/>
  <c r="J39" i="34"/>
  <c r="M43" i="34" s="1"/>
  <c r="M25" i="34"/>
  <c r="M40" i="34" s="1"/>
  <c r="F48" i="33"/>
  <c r="F50" i="33" s="1"/>
  <c r="F55" i="33" s="1"/>
  <c r="J39" i="33"/>
  <c r="M43" i="33" s="1"/>
  <c r="M25" i="33"/>
  <c r="M40" i="33" s="1"/>
  <c r="F48" i="32"/>
  <c r="F50" i="32" s="1"/>
  <c r="F55" i="32" s="1"/>
  <c r="J39" i="32"/>
  <c r="M43" i="32" s="1"/>
  <c r="M25" i="32"/>
  <c r="M40" i="32" s="1"/>
  <c r="F48" i="31"/>
  <c r="F50" i="31" s="1"/>
  <c r="F55" i="31" s="1"/>
  <c r="J39" i="31"/>
  <c r="M43" i="31" s="1"/>
  <c r="M25" i="31"/>
  <c r="M40" i="31" s="1"/>
  <c r="F48" i="30"/>
  <c r="F50" i="30" s="1"/>
  <c r="F55" i="30" s="1"/>
  <c r="J39" i="30"/>
  <c r="M43" i="30" s="1"/>
  <c r="M25" i="30"/>
  <c r="M40" i="30" s="1"/>
  <c r="M42" i="29"/>
  <c r="F48" i="29"/>
  <c r="F50" i="29" s="1"/>
  <c r="F55" i="29" s="1"/>
  <c r="J39" i="29"/>
  <c r="M43" i="29" s="1"/>
  <c r="M25" i="29"/>
  <c r="M40" i="29" s="1"/>
  <c r="F56" i="37" l="1"/>
  <c r="F57" i="37" s="1"/>
  <c r="M9" i="37"/>
  <c r="B11" i="37" s="1"/>
  <c r="M46" i="34"/>
  <c r="M9" i="34" s="1"/>
  <c r="B11" i="34" s="1"/>
  <c r="M46" i="36"/>
  <c r="M9" i="36" s="1"/>
  <c r="B11" i="36" s="1"/>
  <c r="M46" i="35"/>
  <c r="M9" i="35" s="1"/>
  <c r="B11" i="35" s="1"/>
  <c r="M46" i="33"/>
  <c r="F56" i="33" s="1"/>
  <c r="F57" i="33" s="1"/>
  <c r="M46" i="31"/>
  <c r="F56" i="31" s="1"/>
  <c r="F57" i="31" s="1"/>
  <c r="M46" i="32"/>
  <c r="M9" i="32" s="1"/>
  <c r="B11" i="32" s="1"/>
  <c r="M46" i="30"/>
  <c r="F56" i="30" s="1"/>
  <c r="F57" i="30" s="1"/>
  <c r="M46" i="29"/>
  <c r="M9" i="29" s="1"/>
  <c r="B11" i="29" s="1"/>
  <c r="F56" i="34" l="1"/>
  <c r="F57" i="34" s="1"/>
  <c r="F56" i="36"/>
  <c r="F57" i="36" s="1"/>
  <c r="F56" i="35"/>
  <c r="F57" i="35" s="1"/>
  <c r="M9" i="33"/>
  <c r="B11" i="33" s="1"/>
  <c r="M9" i="31"/>
  <c r="B11" i="31" s="1"/>
  <c r="M9" i="30"/>
  <c r="B11" i="30" s="1"/>
  <c r="F56" i="32"/>
  <c r="F57" i="32" s="1"/>
  <c r="F56" i="29"/>
  <c r="F57" i="29" s="1"/>
  <c r="F48" i="28" l="1"/>
  <c r="F50" i="28" s="1"/>
  <c r="F55" i="28" s="1"/>
  <c r="J39" i="28"/>
  <c r="M43" i="28" s="1"/>
  <c r="M25" i="28"/>
  <c r="M40" i="28" s="1"/>
  <c r="M46" i="28" l="1"/>
  <c r="F48" i="27"/>
  <c r="F50" i="27" s="1"/>
  <c r="F55" i="27" s="1"/>
  <c r="J39" i="27"/>
  <c r="M43" i="27" s="1"/>
  <c r="M25" i="27"/>
  <c r="M40" i="27" s="1"/>
  <c r="F48" i="26"/>
  <c r="F50" i="26" s="1"/>
  <c r="F55" i="26" s="1"/>
  <c r="J39" i="26"/>
  <c r="M43" i="26" s="1"/>
  <c r="M25" i="26"/>
  <c r="M40" i="26" s="1"/>
  <c r="M42" i="25"/>
  <c r="F48" i="25"/>
  <c r="F50" i="25" s="1"/>
  <c r="F55" i="25" s="1"/>
  <c r="J39" i="25"/>
  <c r="M43" i="25" s="1"/>
  <c r="M25" i="25"/>
  <c r="M40" i="25" s="1"/>
  <c r="M46" i="27" l="1"/>
  <c r="F56" i="27" s="1"/>
  <c r="F57" i="27" s="1"/>
  <c r="M9" i="28"/>
  <c r="B11" i="28" s="1"/>
  <c r="F56" i="28"/>
  <c r="F57" i="28" s="1"/>
  <c r="M46" i="26"/>
  <c r="M46" i="25"/>
  <c r="M9" i="27" l="1"/>
  <c r="B11" i="27" s="1"/>
  <c r="M9" i="26"/>
  <c r="B11" i="26" s="1"/>
  <c r="F56" i="26"/>
  <c r="F57" i="26" s="1"/>
  <c r="F56" i="25"/>
  <c r="F57" i="25" s="1"/>
  <c r="M9" i="25"/>
  <c r="B11" i="25" s="1"/>
  <c r="F48" i="24" l="1"/>
  <c r="F50" i="24" s="1"/>
  <c r="F55" i="24" s="1"/>
  <c r="J39" i="24"/>
  <c r="M43" i="24" s="1"/>
  <c r="M25" i="24"/>
  <c r="M40" i="24" s="1"/>
  <c r="M46" i="24" l="1"/>
  <c r="M9" i="24" s="1"/>
  <c r="B11" i="24" s="1"/>
  <c r="F48" i="23"/>
  <c r="F50" i="23" s="1"/>
  <c r="F55" i="23" s="1"/>
  <c r="J39" i="23"/>
  <c r="M43" i="23" s="1"/>
  <c r="M25" i="23"/>
  <c r="M40" i="23" s="1"/>
  <c r="F56" i="24" l="1"/>
  <c r="F57" i="24" s="1"/>
  <c r="M46" i="23"/>
  <c r="M9" i="23" s="1"/>
  <c r="B11" i="23" s="1"/>
  <c r="F56" i="23" l="1"/>
  <c r="F57" i="23" s="1"/>
  <c r="F48" i="22"/>
  <c r="F50" i="22" s="1"/>
  <c r="F55" i="22" s="1"/>
  <c r="J39" i="22"/>
  <c r="M43" i="22" s="1"/>
  <c r="M25" i="22"/>
  <c r="M40" i="22" s="1"/>
  <c r="M46" i="22" l="1"/>
  <c r="M9" i="22" s="1"/>
  <c r="B11" i="22" s="1"/>
  <c r="F56" i="22" l="1"/>
  <c r="F57" i="22" s="1"/>
  <c r="M42" i="21" l="1"/>
  <c r="F48" i="21"/>
  <c r="F50" i="21" s="1"/>
  <c r="F55" i="21" s="1"/>
  <c r="J39" i="21"/>
  <c r="M43" i="21" s="1"/>
  <c r="M25" i="21"/>
  <c r="M40" i="21" s="1"/>
  <c r="M46" i="21" l="1"/>
  <c r="F48" i="20"/>
  <c r="F50" i="20" s="1"/>
  <c r="F55" i="20" s="1"/>
  <c r="M42" i="20"/>
  <c r="J39" i="20"/>
  <c r="M43" i="20" s="1"/>
  <c r="M25" i="20"/>
  <c r="M40" i="20" s="1"/>
  <c r="F56" i="21" l="1"/>
  <c r="F57" i="21" s="1"/>
  <c r="M9" i="21"/>
  <c r="B11" i="21" s="1"/>
  <c r="M46" i="20"/>
  <c r="F56" i="20" s="1"/>
  <c r="F57" i="20" s="1"/>
  <c r="F48" i="19"/>
  <c r="F50" i="19" s="1"/>
  <c r="F55" i="19" s="1"/>
  <c r="J39" i="19"/>
  <c r="M43" i="19" s="1"/>
  <c r="M25" i="19"/>
  <c r="M40" i="19" s="1"/>
  <c r="M42" i="18"/>
  <c r="F48" i="18"/>
  <c r="F50" i="18" s="1"/>
  <c r="F55" i="18" s="1"/>
  <c r="J39" i="18"/>
  <c r="M43" i="18" s="1"/>
  <c r="M25" i="18"/>
  <c r="M40" i="18" s="1"/>
  <c r="F48" i="17"/>
  <c r="F50" i="17" s="1"/>
  <c r="F55" i="17" s="1"/>
  <c r="J39" i="17"/>
  <c r="M43" i="17" s="1"/>
  <c r="M25" i="17"/>
  <c r="M40" i="17" s="1"/>
  <c r="F48" i="16"/>
  <c r="F50" i="16" s="1"/>
  <c r="F55" i="16" s="1"/>
  <c r="J39" i="16"/>
  <c r="M43" i="16" s="1"/>
  <c r="M25" i="16"/>
  <c r="M40" i="16" s="1"/>
  <c r="F48" i="15"/>
  <c r="F50" i="15" s="1"/>
  <c r="F55" i="15" s="1"/>
  <c r="J39" i="15"/>
  <c r="M43" i="15" s="1"/>
  <c r="M25" i="15"/>
  <c r="M40" i="15" s="1"/>
  <c r="M9" i="20" l="1"/>
  <c r="B11" i="20" s="1"/>
  <c r="M46" i="19"/>
  <c r="F56" i="19" s="1"/>
  <c r="F57" i="19" s="1"/>
  <c r="M46" i="16"/>
  <c r="M9" i="16" s="1"/>
  <c r="B11" i="16" s="1"/>
  <c r="M46" i="18"/>
  <c r="M9" i="18" s="1"/>
  <c r="B11" i="18" s="1"/>
  <c r="M46" i="17"/>
  <c r="M9" i="17" s="1"/>
  <c r="B11" i="17" s="1"/>
  <c r="M46" i="15"/>
  <c r="F56" i="15" s="1"/>
  <c r="F57" i="15" s="1"/>
  <c r="F56" i="16" l="1"/>
  <c r="F57" i="16" s="1"/>
  <c r="M9" i="19"/>
  <c r="B11" i="19" s="1"/>
  <c r="F56" i="18"/>
  <c r="F57" i="18" s="1"/>
  <c r="F56" i="17"/>
  <c r="F57" i="17" s="1"/>
  <c r="M9" i="15"/>
  <c r="B11" i="15" s="1"/>
  <c r="F48" i="14" l="1"/>
  <c r="F50" i="14" s="1"/>
  <c r="F55" i="14" s="1"/>
  <c r="J39" i="14"/>
  <c r="M43" i="14" s="1"/>
  <c r="M25" i="14"/>
  <c r="M40" i="14" s="1"/>
  <c r="M46" i="14" l="1"/>
  <c r="F48" i="13"/>
  <c r="F50" i="13" s="1"/>
  <c r="F55" i="13" s="1"/>
  <c r="J39" i="13"/>
  <c r="M43" i="13" s="1"/>
  <c r="M25" i="13"/>
  <c r="M40" i="13" s="1"/>
  <c r="F48" i="12"/>
  <c r="F50" i="12" s="1"/>
  <c r="F55" i="12" s="1"/>
  <c r="J39" i="12"/>
  <c r="M43" i="12" s="1"/>
  <c r="M25" i="12"/>
  <c r="M40" i="12" s="1"/>
  <c r="M42" i="11"/>
  <c r="F48" i="11"/>
  <c r="F50" i="11" s="1"/>
  <c r="F55" i="11" s="1"/>
  <c r="J39" i="11"/>
  <c r="M43" i="11" s="1"/>
  <c r="M25" i="11"/>
  <c r="M40" i="11" s="1"/>
  <c r="M46" i="13" l="1"/>
  <c r="F56" i="13" s="1"/>
  <c r="F57" i="13" s="1"/>
  <c r="F56" i="14"/>
  <c r="F57" i="14" s="1"/>
  <c r="M9" i="14"/>
  <c r="B11" i="14" s="1"/>
  <c r="M46" i="12"/>
  <c r="F56" i="12" s="1"/>
  <c r="F57" i="12" s="1"/>
  <c r="M46" i="11"/>
  <c r="M9" i="11" s="1"/>
  <c r="B11" i="11" s="1"/>
  <c r="M9" i="13" l="1"/>
  <c r="B11" i="13" s="1"/>
  <c r="M9" i="12"/>
  <c r="B11" i="12" s="1"/>
  <c r="F56" i="11"/>
  <c r="F57" i="11" s="1"/>
  <c r="F56" i="10" l="1"/>
  <c r="F48" i="10"/>
  <c r="F50" i="10" s="1"/>
  <c r="J39" i="10"/>
  <c r="M43" i="10" s="1"/>
  <c r="M45" i="10" s="1"/>
  <c r="M47" i="10" s="1"/>
  <c r="M50" i="10" s="1"/>
  <c r="M25" i="10"/>
  <c r="M40" i="10" s="1"/>
  <c r="F55" i="10" l="1"/>
  <c r="F57" i="10" s="1"/>
  <c r="M9" i="10"/>
  <c r="F48" i="9"/>
  <c r="F50" i="9" s="1"/>
  <c r="F55" i="9" s="1"/>
  <c r="M42" i="9"/>
  <c r="J39" i="9"/>
  <c r="M43" i="9" s="1"/>
  <c r="M25" i="9"/>
  <c r="M40" i="9" s="1"/>
  <c r="M42" i="8"/>
  <c r="F48" i="8"/>
  <c r="F50" i="8" s="1"/>
  <c r="F55" i="8" s="1"/>
  <c r="J39" i="8"/>
  <c r="M43" i="8" s="1"/>
  <c r="M25" i="8"/>
  <c r="M40" i="8" s="1"/>
  <c r="B11" i="10" l="1"/>
  <c r="M46" i="9"/>
  <c r="M9" i="9" s="1"/>
  <c r="B11" i="9" s="1"/>
  <c r="M46" i="8"/>
  <c r="F56" i="9" l="1"/>
  <c r="F57" i="9" s="1"/>
  <c r="F56" i="8"/>
  <c r="F57" i="8" s="1"/>
  <c r="M9" i="8"/>
  <c r="B11" i="8" s="1"/>
  <c r="F48" i="7" l="1"/>
  <c r="F50" i="7" s="1"/>
  <c r="F55" i="7" s="1"/>
  <c r="M42" i="7"/>
  <c r="J39" i="7"/>
  <c r="M43" i="7" s="1"/>
  <c r="M25" i="7"/>
  <c r="M40" i="7" s="1"/>
  <c r="M42" i="6"/>
  <c r="F48" i="6"/>
  <c r="F50" i="6" s="1"/>
  <c r="F55" i="6" s="1"/>
  <c r="J39" i="6"/>
  <c r="M43" i="6" s="1"/>
  <c r="M25" i="6"/>
  <c r="M40" i="6" s="1"/>
  <c r="F48" i="5"/>
  <c r="F50" i="5" s="1"/>
  <c r="F55" i="5" s="1"/>
  <c r="J39" i="5"/>
  <c r="M43" i="5" s="1"/>
  <c r="M25" i="5"/>
  <c r="M40" i="5" s="1"/>
  <c r="M46" i="7" l="1"/>
  <c r="M9" i="7" s="1"/>
  <c r="B11" i="7" s="1"/>
  <c r="M46" i="6"/>
  <c r="M9" i="6" s="1"/>
  <c r="B11" i="6" s="1"/>
  <c r="M46" i="5"/>
  <c r="M9" i="5" s="1"/>
  <c r="B11" i="5" s="1"/>
  <c r="F48" i="4"/>
  <c r="F50" i="4" s="1"/>
  <c r="F55" i="4" s="1"/>
  <c r="J39" i="4"/>
  <c r="M43" i="4" s="1"/>
  <c r="M25" i="4"/>
  <c r="M40" i="4" s="1"/>
  <c r="M42" i="1"/>
  <c r="M42" i="3"/>
  <c r="F48" i="3"/>
  <c r="F50" i="3" s="1"/>
  <c r="F55" i="3" s="1"/>
  <c r="J39" i="3"/>
  <c r="M43" i="3" s="1"/>
  <c r="M25" i="3"/>
  <c r="M40" i="3" s="1"/>
  <c r="F56" i="7" l="1"/>
  <c r="F57" i="7" s="1"/>
  <c r="M46" i="4"/>
  <c r="F56" i="4" s="1"/>
  <c r="F57" i="4" s="1"/>
  <c r="F56" i="6"/>
  <c r="F57" i="6" s="1"/>
  <c r="F56" i="5"/>
  <c r="F57" i="5" s="1"/>
  <c r="M46" i="3"/>
  <c r="F56" i="3" s="1"/>
  <c r="F57" i="3" s="1"/>
  <c r="M9" i="4" l="1"/>
  <c r="B11" i="4" s="1"/>
  <c r="M9" i="3"/>
  <c r="B11" i="3" s="1"/>
  <c r="F48" i="2" l="1"/>
  <c r="F50" i="2" s="1"/>
  <c r="F55" i="2" s="1"/>
  <c r="J39" i="2"/>
  <c r="M25" i="2"/>
  <c r="M40" i="2" s="1"/>
  <c r="M46" i="2" l="1"/>
  <c r="M9" i="2" s="1"/>
  <c r="B11" i="2" s="1"/>
  <c r="F56" i="2" l="1"/>
  <c r="F57" i="2" s="1"/>
  <c r="F48" i="1"/>
  <c r="F50" i="1" s="1"/>
  <c r="F55" i="1" s="1"/>
  <c r="J39" i="1"/>
  <c r="M43" i="1" s="1"/>
  <c r="M25" i="1"/>
  <c r="M40" i="1" s="1"/>
  <c r="M46" i="1" l="1"/>
  <c r="F56" i="1" s="1"/>
  <c r="F57" i="1" s="1"/>
  <c r="M9" i="1" l="1"/>
  <c r="B11" i="1" s="1"/>
</calcChain>
</file>

<file path=xl/sharedStrings.xml><?xml version="1.0" encoding="utf-8"?>
<sst xmlns="http://schemas.openxmlformats.org/spreadsheetml/2006/main" count="6119" uniqueCount="276">
  <si>
    <t>FOLIO</t>
  </si>
  <si>
    <t>ICAI-DA-F-04</t>
  </si>
  <si>
    <t>.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</si>
  <si>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</si>
  <si>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</si>
  <si>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</si>
  <si>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</si>
  <si>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</si>
  <si>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>(SEICIENTOS CUARENTA PESOS 00/100 MN)</t>
  </si>
  <si>
    <t xml:space="preserve">por concepto de viáticos en comisión conferida para   - - - - - - - -- - - - - - - - - - - - - - - - - - - - - - - - - - - - - - - - - - - </t>
  </si>
  <si>
    <t xml:space="preserve">  </t>
  </si>
  <si>
    <t xml:space="preserve"> </t>
  </si>
  <si>
    <t xml:space="preserve">durante los días del </t>
  </si>
  <si>
    <t xml:space="preserve">AL </t>
  </si>
  <si>
    <t xml:space="preserve"> de </t>
  </si>
  <si>
    <t>Vehículo part.</t>
  </si>
  <si>
    <t xml:space="preserve">Vehículo Oficial  </t>
  </si>
  <si>
    <t>X</t>
  </si>
  <si>
    <t>Avión</t>
  </si>
  <si>
    <t>Otro</t>
  </si>
  <si>
    <t>DATOS DEL VEHÍCULO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</si>
  <si>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</si>
  <si>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</si>
  <si>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</si>
  <si>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</si>
  <si>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</si>
  <si>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</si>
  <si>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</si>
  <si>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</si>
  <si>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</si>
  <si>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>Diarios</t>
  </si>
  <si>
    <t>Sin Pernoctar</t>
  </si>
  <si>
    <t xml:space="preserve">Total.         </t>
  </si>
  <si>
    <t>Combustible</t>
  </si>
  <si>
    <t xml:space="preserve">SALTILLO </t>
  </si>
  <si>
    <t xml:space="preserve">TORREON </t>
  </si>
  <si>
    <t>Km..</t>
  </si>
  <si>
    <t>SALTILLO</t>
  </si>
  <si>
    <t xml:space="preserve">TRANSITO LOCAL </t>
  </si>
  <si>
    <t>TRANSITO LOCAL</t>
  </si>
  <si>
    <t>factor</t>
  </si>
  <si>
    <t xml:space="preserve">Depreciación de automóvil por kilómetro p/vehículos particulares </t>
  </si>
  <si>
    <t>Tipo de Cambio</t>
  </si>
  <si>
    <t xml:space="preserve">   </t>
  </si>
  <si>
    <t>Peaje</t>
  </si>
  <si>
    <t>comprobación que se anexa</t>
  </si>
  <si>
    <t>Estacionamiento</t>
  </si>
  <si>
    <t>Pasajes</t>
  </si>
  <si>
    <t xml:space="preserve">Hospedaje </t>
  </si>
  <si>
    <t>Total por cobrar</t>
  </si>
  <si>
    <t>Alimentación</t>
  </si>
  <si>
    <t>Total por pagar</t>
  </si>
  <si>
    <t>Total</t>
  </si>
  <si>
    <t>No Comprobable</t>
  </si>
  <si>
    <t>Observaciones:</t>
  </si>
  <si>
    <t>Cuota Peaje</t>
  </si>
  <si>
    <t xml:space="preserve">                                                                                            </t>
  </si>
  <si>
    <t>Depreciación por vehiculo</t>
  </si>
  <si>
    <t>Devolución de viáticos</t>
  </si>
  <si>
    <t>A U T O R I Z O</t>
  </si>
  <si>
    <t>R  E  C  I  B  I</t>
  </si>
  <si>
    <t>N  o  m  b  r  e</t>
  </si>
  <si>
    <t>JEFE DEL DEPTARTAMENTO DE PROMOCION CULTURAL</t>
  </si>
  <si>
    <t>C.P. ISRRAEL SÁNCHEZ ORTÍZ</t>
  </si>
  <si>
    <t xml:space="preserve"> DIRECTOR DE ADMINISTRACION Y FINANZAS</t>
  </si>
  <si>
    <t>P u e s t o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</si>
  <si>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</si>
  <si>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</si>
  <si>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MARZO </t>
  </si>
  <si>
    <t>JORNADAS DE CAPACITACION Y DIFUSION DEL SISTEMAS ANTICORRUPCION DEL ESTADO DE COAHUILA DE ZARAGOZA 2019 EL 04 MARZO 2019 EN TORREON, COAH.</t>
  </si>
  <si>
    <t xml:space="preserve">REYNALDO ROSAS CEPEDA </t>
  </si>
  <si>
    <t xml:space="preserve">DIRECTOR DE DATOS PERSONALES </t>
  </si>
  <si>
    <t>( DOS MIL TRECIENTOS VEINTIDOS PESOS 00/100 MN)</t>
  </si>
  <si>
    <t xml:space="preserve">JUAN FERNANDO MARTINEZ MALDONADO </t>
  </si>
  <si>
    <t xml:space="preserve">JEFE DE DEPARTAMENTO DE NORMATIVIDAD </t>
  </si>
  <si>
    <t>PROGRAMA EMERGENTE 2019 CAPACITACION REGION LAGUNA DEL 05 AL 08 MARZO 2019</t>
  </si>
  <si>
    <t xml:space="preserve">SAN PEDRO </t>
  </si>
  <si>
    <t>TORREON</t>
  </si>
  <si>
    <t xml:space="preserve">MADERO </t>
  </si>
  <si>
    <t xml:space="preserve">MATAMOROS </t>
  </si>
  <si>
    <t>MATAMOROS</t>
  </si>
  <si>
    <t xml:space="preserve">VIESCA </t>
  </si>
  <si>
    <t>VIESCA</t>
  </si>
  <si>
    <t xml:space="preserve">ANDREA LOPEZ MARQUEZ </t>
  </si>
  <si>
    <t xml:space="preserve">JEFE DE DEPARTAMENTO DE ASESORIA TEMATICA </t>
  </si>
  <si>
    <t>(CINCO MIL SETECIENTOS DIECIOCHO PESOS 80/100 MN)</t>
  </si>
  <si>
    <t xml:space="preserve">LUIS GERARDO CHAVEZ PATLAN </t>
  </si>
  <si>
    <t xml:space="preserve">AUXILIAR EN CAPACITACION DE IPO - SIPOT </t>
  </si>
  <si>
    <t>(CUATRO MIL PESOS 00/100 MN)</t>
  </si>
  <si>
    <t>LEY DE ACCESO A LA INFORMACION  PROMOTORES DE LA TRANSPARENCIA DEL 13 AL 15 MARZO 2019</t>
  </si>
  <si>
    <t>SABINAS</t>
  </si>
  <si>
    <t xml:space="preserve">ROSITA </t>
  </si>
  <si>
    <t xml:space="preserve">SAN JUAN DE SABINAS </t>
  </si>
  <si>
    <t>SAN JUAN DE SABINAS</t>
  </si>
  <si>
    <t xml:space="preserve">ALFREDO SANCHEZ MARIN </t>
  </si>
  <si>
    <t xml:space="preserve">JEFE DE DEPARTAMENTO DE IMPULSO A LA CULTURA DE LA TRANSPARENCIA </t>
  </si>
  <si>
    <t>(CUATRO MIL  DOCIENTOS TREINTA PESOS 40/100 MN)</t>
  </si>
  <si>
    <t>TRASLADO DEL COMISIONADO DEL INAI LIC. OSCAR M. GUERRA FORD , DERIVADO DEL FORO DE ARCHIVOS EL 07 Y 08 MARZO 2019</t>
  </si>
  <si>
    <t xml:space="preserve">AEROPUERTO MTY </t>
  </si>
  <si>
    <t xml:space="preserve">LUIS ORLANDO RODRIGUEZ CARMONA </t>
  </si>
  <si>
    <t xml:space="preserve">AUXILIAR DE SERVICIOS GENERALES </t>
  </si>
  <si>
    <t>(TRES MIL DOCIENTOS VEINTE PESOS 00/100 MN)</t>
  </si>
  <si>
    <t xml:space="preserve">TRASLADO DEL COMISIONADO DEL INAI LIC. ALDRIN MARTIN BRICEÑO CONRADO , DERIVADO DEL FORO DE ARCHIVOS </t>
  </si>
  <si>
    <t>(TRES MIL SETECIENTOS PESOS 00/100 MN)</t>
  </si>
  <si>
    <t>LLEGADA DEL COMISIONADO OSCAR GUERRA FORD AL AEROPUERTO  DE MONTERREY 07 MARZO 2019</t>
  </si>
  <si>
    <t xml:space="preserve">LIC. LUIS GONZALEZ BRISEÑO </t>
  </si>
  <si>
    <t xml:space="preserve">COMISIONADO PRSIDENTE </t>
  </si>
  <si>
    <t>(DOS MIL CIENTO OCHENTA Y DOS  PESOS 00/100 MN)</t>
  </si>
  <si>
    <t>LLEGADA DEL COMISIONADO JOSE GUADALUPE  LUNA HERNANDEZ  AL AEROPUERTO  DE MONTERREY 07 MARZO 2019</t>
  </si>
  <si>
    <t xml:space="preserve">LIC. FRANCISCO JAVIER DIEZ DE URDANIVIA DEL VALLE </t>
  </si>
  <si>
    <t xml:space="preserve">COMISIONADO </t>
  </si>
  <si>
    <t>3 COMPLEMENTO VIATICO</t>
  </si>
  <si>
    <t xml:space="preserve">DIFERENCIA DE GASOLINA </t>
  </si>
  <si>
    <t xml:space="preserve">VALES DE GASOLINA </t>
  </si>
  <si>
    <t xml:space="preserve">PENDIENTE POR DEPOSITAR </t>
  </si>
  <si>
    <t xml:space="preserve">TOTAL DEPOSITADO </t>
  </si>
  <si>
    <t>(CIENTO SETENTA Y CINCO  PESOS 80/100 MN)</t>
  </si>
  <si>
    <t>COMPLEMTO DE VIATICOS PROGRAMA EMERGENTE 2019 CAPACITACION REGION LAGUNA DEL 05 AL 08 MARZO 2019</t>
  </si>
  <si>
    <t>ASESORIA FOCALIZADA Y SOPORTE PARA CARGA DE INFORMACION DEL 11 AL 15 MARZO 2019 EN LOS MUNICIPIOS: ACUÑA, JIMENEZ, ZARAGOZA Y MORELOS.</t>
  </si>
  <si>
    <t xml:space="preserve">ACUÑA </t>
  </si>
  <si>
    <t xml:space="preserve">JIMENEZ </t>
  </si>
  <si>
    <t>ZARAGOZA</t>
  </si>
  <si>
    <t xml:space="preserve">ZARAGOZA </t>
  </si>
  <si>
    <t>MORELOS</t>
  </si>
  <si>
    <t xml:space="preserve">MORELOS </t>
  </si>
  <si>
    <t xml:space="preserve">JEFE DEL DEPARTAMENTO DE ASESORIA TEMATICA </t>
  </si>
  <si>
    <t>( SIETE MIL CIENTO CINCUENTA PESOS 00/100 MN)</t>
  </si>
  <si>
    <t xml:space="preserve">ISMAEL ALBERTI RIOS DELGADO </t>
  </si>
  <si>
    <t xml:space="preserve">JEFE DEL DEPARTAMENTO DE ESTADISTICAS </t>
  </si>
  <si>
    <t>(CINCO MIL CIENTO VEINTE PESOS 00/100 MN)</t>
  </si>
  <si>
    <t xml:space="preserve">LUIS GERARDO CHAVEZ PATALN </t>
  </si>
  <si>
    <t xml:space="preserve">CUATROCIENEGAS </t>
  </si>
  <si>
    <t xml:space="preserve">MONCCLOVA </t>
  </si>
  <si>
    <t xml:space="preserve">MONCLOVA </t>
  </si>
  <si>
    <t xml:space="preserve">SAN BUENA </t>
  </si>
  <si>
    <t>MONCLOVA</t>
  </si>
  <si>
    <t xml:space="preserve">JEDE DE DEPARTAMENTO DE NORMATIVIDAD </t>
  </si>
  <si>
    <t>(CINCP MIL TRECIENTOS SESENTA Y SEIS PESOS 40/100 MN)</t>
  </si>
  <si>
    <t>(CUATRO MIL  PESOS 00/100 MN)</t>
  </si>
  <si>
    <t xml:space="preserve">MONICA CANSECO HERNANDEZ </t>
  </si>
  <si>
    <t xml:space="preserve">JEDE DE DEPARTAMENTO DE SEGUIMIENTO  </t>
  </si>
  <si>
    <t>MUZQUIZ</t>
  </si>
  <si>
    <t xml:space="preserve">MUZQUIZ </t>
  </si>
  <si>
    <t xml:space="preserve">NUEVA ROSITA </t>
  </si>
  <si>
    <t>(CINCO MIL TRECIENTOS TRECE PESOS 60/100 MN)</t>
  </si>
  <si>
    <t>ACUÑA</t>
  </si>
  <si>
    <t xml:space="preserve">ALLENDE </t>
  </si>
  <si>
    <t xml:space="preserve">PIEDRAS NEGRAS </t>
  </si>
  <si>
    <t>PIEDRAS NEGRAS</t>
  </si>
  <si>
    <t>(SIETE MIL DOCIENTOS CINCUENTA PESOS 80/100 MN)</t>
  </si>
  <si>
    <t>(CINCO MIL CIENTO VEINTE  PESOS 00/100 MN)</t>
  </si>
  <si>
    <t>REGRESO  DEL COMISIONADO JOSE GUADALUPE  LUNA HERNANDEZ  AL AEROPUERTO  DE MONTERREY 08 MARZO 2019</t>
  </si>
  <si>
    <t>AUXILIAR DE SERVICIOS GENERALES</t>
  </si>
  <si>
    <t xml:space="preserve">TRASLADOS DEL LIC JORGE BARRERA REYES 14 MARZO 2019 MONTERREY - SALTILLO </t>
  </si>
  <si>
    <t xml:space="preserve"> (DOS MIL TRECIENTOS CUARENTA PESOS 00/100 MN)</t>
  </si>
  <si>
    <r>
      <t xml:space="preserve">CAPACITACION PROTECCION DE DATOS PERSONALES EN LOS MUNICIPIOS DE ALLENDE, ACUÑA, PIEDRAS NEGRAS COAH. LOS DIAS DEL 25 AL 29 MARZO 2019  </t>
    </r>
    <r>
      <rPr>
        <b/>
        <sz val="20"/>
        <color rgb="FFFF0000"/>
        <rFont val="Arial"/>
        <family val="2"/>
      </rPr>
      <t xml:space="preserve">CANCELADO </t>
    </r>
  </si>
  <si>
    <r>
      <t xml:space="preserve">CAPACITACION PROTECCION DE DATOS PERSONALES EN LOS MUNICIPIOS DE SABINAS, ROSITA Y MUZQUIZ COAH. LOS DIAS 19 AL 22 MARZO 2019    </t>
    </r>
    <r>
      <rPr>
        <b/>
        <sz val="16"/>
        <color rgb="FFFF0000"/>
        <rFont val="Arial"/>
        <family val="2"/>
      </rPr>
      <t xml:space="preserve">CANCELADO </t>
    </r>
  </si>
  <si>
    <r>
      <t xml:space="preserve">CAPACITACION PROTECCION DE DATOS PERSONALES EN LOS MUNICIPIOS DE SABINAS, ROSITA Y MUZQUIZ COAH. LOS DIAS 19 AL 22 MARZO 2019  </t>
    </r>
    <r>
      <rPr>
        <b/>
        <sz val="18"/>
        <color rgb="FFFF0000"/>
        <rFont val="Arial"/>
        <family val="2"/>
      </rPr>
      <t xml:space="preserve"> CANCELADO </t>
    </r>
  </si>
  <si>
    <r>
      <t xml:space="preserve">CAPACITACION PROTECCION DE DATOS PERSONALES EN LOS MUNICIPIOS DE MOCLOVA, SAN BUENA Y CUATROCIENEGAS LOS DIAS DEL 12 AL 15 MARZO 2019   </t>
    </r>
    <r>
      <rPr>
        <b/>
        <sz val="16"/>
        <color rgb="FFFF0000"/>
        <rFont val="Arial"/>
        <family val="2"/>
      </rPr>
      <t>CANCELADO</t>
    </r>
  </si>
  <si>
    <r>
      <t xml:space="preserve">CAPACITACION PROTECCION DE DATOS PERSONALES EN LOS MUNICIPIOS DE MOCLOVA, SAN BUENA Y CUATROCIENEGAS LOS DIAS DEL 12 AL 15 MARZO 2019  </t>
    </r>
    <r>
      <rPr>
        <b/>
        <sz val="18"/>
        <color rgb="FFFF0000"/>
        <rFont val="Arial"/>
        <family val="2"/>
      </rPr>
      <t xml:space="preserve"> CANCELADO </t>
    </r>
  </si>
  <si>
    <r>
      <t xml:space="preserve">CAPACITACION PROTECCION DE DATOS PERSONALES EN LOS MUNICIPIOS DE ALLENDE, ACUÑA, PIEDRAS NEGRAS COAH. LOS DIAS DEL 25 AL 29 MARZO 2019   </t>
    </r>
    <r>
      <rPr>
        <b/>
        <sz val="16"/>
        <color rgb="FFFF0000"/>
        <rFont val="Arial"/>
        <family val="2"/>
      </rPr>
      <t xml:space="preserve">CANCELADO </t>
    </r>
  </si>
  <si>
    <t xml:space="preserve">ALFREDO DANCHEZ MARIN </t>
  </si>
  <si>
    <t xml:space="preserve">JEFE DEL DEPARTAMENTO DE IMPULSO A LA CULTURA DE LA TRANSPARENCIA </t>
  </si>
  <si>
    <t xml:space="preserve"> (CUATRO MIL DOCIENTOS TREINTA PESOS 40/100 MN)</t>
  </si>
  <si>
    <t>CONCLUSION CAPACITACION UTRC PROMOTORES DE LA TRANSPARENCIA DEL 20 AL 22 MARZO 2019</t>
  </si>
  <si>
    <t xml:space="preserve">COMPLEMENTO VIATICO  ASESORIA FOCALIZADA Y SOPORTE PARA CARGA DE INFORMACION DEL 11 AL 15 MARZO 2019 EN LOS MUNICIPIOS: FONTERA Y ABASOLO </t>
  </si>
  <si>
    <t xml:space="preserve">FRONTERA </t>
  </si>
  <si>
    <t xml:space="preserve">ABASOLO </t>
  </si>
  <si>
    <t>(CINCUENTA Y SIETE PESOS 60/100 MN)</t>
  </si>
  <si>
    <t>(PESOS 60/100 MN)</t>
  </si>
  <si>
    <t>ASESORIA FOCALIZADA Y SOPORTE PARA CARGA DE INFORMACION EN EL MUNICIPIO DE GENERAL CEPEDA LOS DIAS 20 Y 21 MARZO 2019</t>
  </si>
  <si>
    <t>GENERAL CEPEDA</t>
  </si>
  <si>
    <t xml:space="preserve">GENERAL CEPEDA </t>
  </si>
  <si>
    <t xml:space="preserve">ANDREA FUENTES OSORIO </t>
  </si>
  <si>
    <t xml:space="preserve">JEFA DEL DEPARTAMENTO DE FORTALECIMIENTO A LA TRANSPARENCIA </t>
  </si>
  <si>
    <t>ASESORIA FOCALIZADA Y SOPORTE PARA CARGA DE INFORMACION EN EL MUNICIPIO DE ESCOBEDO, PIEDRAS NEGRAS, ALLENDE, VILLA UNION, HIDALDO Y NAVA LOS DIAS DEL 19 AL 22 MARZO 2019</t>
  </si>
  <si>
    <t xml:space="preserve">ESCOBEDO </t>
  </si>
  <si>
    <t xml:space="preserve">VILLA UNION </t>
  </si>
  <si>
    <t>GUERRERO</t>
  </si>
  <si>
    <t xml:space="preserve">GUERRERO </t>
  </si>
  <si>
    <t xml:space="preserve">HIDALGO </t>
  </si>
  <si>
    <t>HIDALGO</t>
  </si>
  <si>
    <t xml:space="preserve">NAVA </t>
  </si>
  <si>
    <t xml:space="preserve">JEFA DEL DEPARTAMENTO DE ASESORIA TEMATICA </t>
  </si>
  <si>
    <t>(SEIS MIL SECIENTOS CUARENTA Y CUATRO  PESOS 40/100 MN)</t>
  </si>
  <si>
    <t xml:space="preserve">ISMAEL ALBERTO RIOS DELGADO </t>
  </si>
  <si>
    <t xml:space="preserve">CARGA, FORMATOS SIPOT CAPACITACION 2019 20 Y 21 MARZO EN GENERAL CEPEDA </t>
  </si>
  <si>
    <t>(MIL DOCIENTOS OCHENTA PESOS 00/100 MN)</t>
  </si>
  <si>
    <t>CAPACITACIO EN MATERIA DE PROTECCION DE DATOS PERSONALES DEL 25 AL 27 DE MARZO 2019</t>
  </si>
  <si>
    <t>ALLENDE</t>
  </si>
  <si>
    <t>JEFE DE DEPARTAMENTO DE NORMATIVIDAD</t>
  </si>
  <si>
    <t>(CUATRO MIL OCHOCIENTOS CUARENTA Y SIETE  PESOS 60/100 MN)</t>
  </si>
  <si>
    <t xml:space="preserve">MONICA LARA BERENICE CANSECO HERNANDEZ </t>
  </si>
  <si>
    <t xml:space="preserve">JEFE DE DEPARTAMENTO DE SEGUIMIENTO </t>
  </si>
  <si>
    <t>(DOS MIL OCHOCIENTOS OCHENTA  PESOS 00/100 MN)</t>
  </si>
  <si>
    <t>LIC. LUIS</t>
  </si>
  <si>
    <t xml:space="preserve">SR. ARMANDO </t>
  </si>
  <si>
    <t>(TRES MIL CIENTO CUARENTA Y SEIS PESOS 80/100 MN)</t>
  </si>
  <si>
    <t xml:space="preserve">ARMANDO ZAMORA CRUZ </t>
  </si>
  <si>
    <t xml:space="preserve">AUXILIAR </t>
  </si>
  <si>
    <t>PROMOTORES DE LA TRANSPARENCIA , INSTITUTO TECNOLOGICO DE ESTUDIOS SUPERIORES DE LA REGION CARBONIFERA EN AGUJITA COAH. LOS DIAS 27, 28 Y 29 MARZO 2019</t>
  </si>
  <si>
    <t xml:space="preserve">TEC DE AGUJITA </t>
  </si>
  <si>
    <t>TEC DE AGUJITA</t>
  </si>
  <si>
    <t>CUATRO MIL TRECIENTOS VEINTISEIS  PESOS 40/100 MN)</t>
  </si>
  <si>
    <t xml:space="preserve">CARGA DE INFORMACION - FORMATOS SIPOT  PROGRAMA DE CAPACITACION 2019 DEL 25 AL 29 DE MARZO 2019 A LOS MUNICIPIOS : MONCLOVA, SAN JUA DE SABINAS, SABINAS, JUAREZ Y PROGRESO </t>
  </si>
  <si>
    <t xml:space="preserve">SABINAS </t>
  </si>
  <si>
    <t xml:space="preserve">JUAREZ </t>
  </si>
  <si>
    <t>JUAREZ</t>
  </si>
  <si>
    <t xml:space="preserve">PROGRESO </t>
  </si>
  <si>
    <t>CARGA DE INOFORMACION SIPOT PROGRAMAS DE CAPACITACION DEL 25 AL 29 MARZO 2019 EN LOS MUNICIPIOS : CASTAÑOS, OCAMPO, CUATROCIENEGAS , LA MADRID Y PARRAS DE LA FUENTE.</t>
  </si>
  <si>
    <t xml:space="preserve">OCAMPO </t>
  </si>
  <si>
    <t xml:space="preserve">MONLCOVA </t>
  </si>
  <si>
    <t>CUATROCIENEGAS</t>
  </si>
  <si>
    <t xml:space="preserve">LA MADRID </t>
  </si>
  <si>
    <t>PARRAS</t>
  </si>
  <si>
    <t xml:space="preserve">ISMAEEL ALBERTO RIOS DELGADO </t>
  </si>
  <si>
    <t xml:space="preserve">CARGA DE INOFORMACION SIPOT PROGRAMAS DE CAPACITACION DEL 25 AL 29 MARZO 2019 EN LOS MUNICIPIOS : CASTAÑOS, OCAMPO, CUATROCIENEGAS Y  LA MADRID. </t>
  </si>
  <si>
    <t>(CUATRO MIL PESOS  00/100 MN)</t>
  </si>
  <si>
    <t>(SEIS MIL SETECIENTOS SETENTA Y CUATRO  PESOS 40/100 MN)</t>
  </si>
  <si>
    <t>(SIETE MIL QUINIENTOS TREINTA Y OCHO PESOS 40/100 MN)</t>
  </si>
  <si>
    <t xml:space="preserve">TRASLADO A COMISIONADO PRESIDENTE EN REUNION DE TRABAJO DEL COMISIONADO PRESIDENTE Y EL ALCALDE DE MONCLOVA </t>
  </si>
  <si>
    <t xml:space="preserve">ALEJANDRA GERALDINE BRISEÑO SANCHEZ </t>
  </si>
  <si>
    <t xml:space="preserve">SUBDIRECTORA DE CAPACITACION A LA SOCIEDAD CIVIL </t>
  </si>
  <si>
    <t xml:space="preserve">CHARLA Y CURSO DE CAPACITACION A DOCENTES COMO INSTRUCTORES , PROMOTORES DE LA TRANSPARECIA  DEL 24 AL 26 DEM ARZO 2019 EN LOS MUNICIPIOS DE PIEDRAS NEGRAS Y ALLENDE. </t>
  </si>
  <si>
    <t>(CUATRO MIL OCHOCIENTOS CUARENTA Y SIETE PESOS  60/100 MN)</t>
  </si>
  <si>
    <t xml:space="preserve">SEGUNDA SESION ORDINARIA COMISION DE DERECHO HUMANO, PRIMERA SESION ORDINARIA COMISION DE ARCHIVOS , PRIMERA REUNION DE TRABAJO SNT TRANSPARENCIA Y SU VINCULO CON EL SISTEMA ANTICORRUPCION DEL LUNES 25 AL 31 DE MARZO 2019. </t>
  </si>
  <si>
    <t xml:space="preserve">CDMX </t>
  </si>
  <si>
    <t>LA PAZ BCS</t>
  </si>
  <si>
    <t>AEROPUERTO MTY</t>
  </si>
  <si>
    <t>CDMX</t>
  </si>
  <si>
    <t>AEROPUERTO BCS, LA PAZ</t>
  </si>
  <si>
    <t>AEROPUERTO CDMX</t>
  </si>
  <si>
    <t xml:space="preserve">FRANCISCO JAVIER DIEZ DE URDANIVIA DEL VALLE </t>
  </si>
  <si>
    <t>15 TAXIS</t>
  </si>
  <si>
    <t>(VEINTI SEIS MIL SEICIENTOS CINCUENTA PESOS  00/100 MN)</t>
  </si>
  <si>
    <t xml:space="preserve">COMISIONADO PRESIDENTE </t>
  </si>
  <si>
    <t>6 TAXIS</t>
  </si>
  <si>
    <t xml:space="preserve">Diarios </t>
  </si>
  <si>
    <t>AEROPUERO MTY</t>
  </si>
  <si>
    <t xml:space="preserve">C.P. JOSE MANUEL JIMENEZ Y MELENDEZ </t>
  </si>
  <si>
    <t>(DOCE MIL TRECIENTOS CINCUENTA PESOS  00/100 MN)</t>
  </si>
  <si>
    <t>2A SESION DE CRC, 1A SESION COMISION DE INDICADORES, 2A SESION DE GOBIERNO ABIERTO, 1Q SESION CONSEJO NACIONAL  DEL 26 AL 28 MARZO 2019</t>
  </si>
  <si>
    <t>INFORME DE GESTION ANUAL 2018, BAJA CALIFORNIA SUR DEL 28 AL 31 MARZO 2019</t>
  </si>
  <si>
    <t xml:space="preserve">AEROPUERTO CDMX </t>
  </si>
  <si>
    <t xml:space="preserve">BAJA CALIFORNIA SUR </t>
  </si>
  <si>
    <t>AEROPUERTO TORREON, COAH</t>
  </si>
  <si>
    <t>(NUEVE MIL TRECIETOS TREINTAYUNO PESOS  40/100 MN)</t>
  </si>
  <si>
    <t>(OCHOCIENTOS CATORCE PESOS  00/100 MN)</t>
  </si>
  <si>
    <t>4TAXIS</t>
  </si>
  <si>
    <t>PRIMERA SESION ORDINARIA DEL CONSEJO NACIONAL DE TRANSPARENCIA DEL 27 Y 28 MARZO 2019</t>
  </si>
  <si>
    <t>(ONCE MIL CIENTO OCHENTA Y CUATRO  PESOS  00/100 MN)</t>
  </si>
  <si>
    <t>CAPACITACION Y ASESORIA FOCALIZADA EN MATERIA DEL DERECHO DE ACCESO A LA INFORMACION Y TRANSPARENCIA EL 04 ABRIL 2019 , TORREON, COAH.</t>
  </si>
  <si>
    <t xml:space="preserve">ABRIL </t>
  </si>
  <si>
    <t xml:space="preserve">ARTURO EDUARDO VALDEZ RAMOS </t>
  </si>
  <si>
    <t xml:space="preserve">JEFE DEL DEPARTAMENTO DE TECNOLOGIAS DE LA INFORMACION Y SEGUIMIENTO DE PROGRAMAS </t>
  </si>
  <si>
    <t>(DOS MIL SESENTA Y DOS  PESOS  80/100 MN)</t>
  </si>
  <si>
    <t>(  PESOS  80/100 MN)</t>
  </si>
  <si>
    <t>PROMOTORES DE LA TRANSPARENCIA , INSTITUTO TECNOLOGICO DE ESTUDIOS SUPERIORES DE LA REGION CARBONIFERA EN AGUJITA COAH. LOS DIAS 03,04 Y 05 ABRIL 2019</t>
  </si>
  <si>
    <t>TRASLADO A COMISIONADO PRESIDENTE A LA CONMEMORACION DEL PLAN DE GUADALUPE EN LA EX HACIENDA DE GUADALUPE 26 DE MARZO 2019</t>
  </si>
  <si>
    <t xml:space="preserve">EXHACIENDA GUADALUPE </t>
  </si>
  <si>
    <t>CARGA DE INFORMACION - FORMATOS SIPOT EN LOS MUNICIPIOS DE MONCLOVA,SACRAMENTO, CANDELA, NADADORES, SAN BUENA Y ABASOLO LOS DIAS DEL 01 AL 05 ABRIL 2019</t>
  </si>
  <si>
    <t xml:space="preserve">CANDELA </t>
  </si>
  <si>
    <t xml:space="preserve">SACRAMENTO </t>
  </si>
  <si>
    <t>NADADORES</t>
  </si>
  <si>
    <t>SAN BUENAVENTURA</t>
  </si>
  <si>
    <t xml:space="preserve">SAN BUENAVENTURA </t>
  </si>
  <si>
    <t>ABASOLO</t>
  </si>
  <si>
    <t>JEFE DE DEPARTAMENTO DE FORTALECIMIENTO A LA TRANSPARENCIA</t>
  </si>
  <si>
    <t>(SEIS MIL QUINIENTOS TREINTA Y NUEVE PESOS  20/100 MN)</t>
  </si>
  <si>
    <t>(CINCO MIL CIENTO VEINTE  PESOS  00/100 MN)</t>
  </si>
  <si>
    <t>CAPACITACION CARGA DE INFORMACION FORMATOS SIPOT - IPOT A LOS MUNICIPIOS TORREON, SAN PEDRO, SIERRA MOJADA, FRANCISCO I. MADERO, VIESCA Y MATAMOROS, COAH. LOS DIAS DEL 01 AL 05 ABRIL 2019</t>
  </si>
  <si>
    <t xml:space="preserve">SIERRA MOJADA </t>
  </si>
  <si>
    <t xml:space="preserve">FRANCISCO I. MADERO </t>
  </si>
  <si>
    <t>(SIETE MIL NOVECINETOS SETENTA Y TRES PESOS  20/100 MN)</t>
  </si>
  <si>
    <t>ANDREA LOPEZ MARQUEZ</t>
  </si>
  <si>
    <t>(CINCO MIL CIENTO VEINTE PESOS  00/100 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</si>
</sst>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6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20"/>
      <color rgb="FFFF0000"/>
      <name val="Arial"/>
      <family val="2"/>
    </font>
    <font>
      <sz val="7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37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2" fillId="0" borderId="4" xfId="1" applyFont="1" applyBorder="1"/>
    <xf numFmtId="0" fontId="2" fillId="0" borderId="0" xfId="1" applyFont="1" applyBorder="1"/>
    <xf numFmtId="0" fontId="3" fillId="0" borderId="0" xfId="1" applyFont="1" applyBorder="1"/>
    <xf numFmtId="0" fontId="4" fillId="0" borderId="8" xfId="1" applyFont="1" applyBorder="1"/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right"/>
    </xf>
    <xf numFmtId="0" fontId="4" fillId="0" borderId="0" xfId="1" applyFont="1" applyBorder="1"/>
    <xf numFmtId="0" fontId="4" fillId="0" borderId="9" xfId="1" applyFont="1" applyBorder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2" fillId="0" borderId="0" xfId="1" applyFont="1" applyFill="1"/>
    <xf numFmtId="0" fontId="4" fillId="0" borderId="13" xfId="1" applyFont="1" applyBorder="1" applyAlignment="1">
      <alignment horizontal="center"/>
    </xf>
    <xf numFmtId="0" fontId="3" fillId="0" borderId="4" xfId="1" applyFont="1" applyBorder="1"/>
    <xf numFmtId="38" fontId="2" fillId="0" borderId="12" xfId="1" applyNumberFormat="1" applyFont="1" applyBorder="1" applyAlignment="1">
      <alignment horizontal="center"/>
    </xf>
    <xf numFmtId="0" fontId="2" fillId="0" borderId="11" xfId="1" applyFont="1" applyFill="1" applyBorder="1"/>
    <xf numFmtId="44" fontId="2" fillId="0" borderId="9" xfId="1" applyNumberFormat="1" applyFont="1" applyBorder="1"/>
    <xf numFmtId="0" fontId="2" fillId="0" borderId="0" xfId="1" applyFont="1" applyAlignment="1">
      <alignment horizontal="center"/>
    </xf>
    <xf numFmtId="0" fontId="2" fillId="0" borderId="11" xfId="1" applyFont="1" applyBorder="1"/>
    <xf numFmtId="0" fontId="2" fillId="0" borderId="15" xfId="1" applyFont="1" applyBorder="1"/>
    <xf numFmtId="0" fontId="2" fillId="0" borderId="17" xfId="1" applyFont="1" applyBorder="1"/>
    <xf numFmtId="0" fontId="2" fillId="0" borderId="0" xfId="1" applyFont="1" applyFill="1" applyBorder="1"/>
    <xf numFmtId="0" fontId="2" fillId="0" borderId="9" xfId="1" applyFont="1" applyFill="1" applyBorder="1"/>
    <xf numFmtId="2" fontId="2" fillId="0" borderId="12" xfId="1" applyNumberFormat="1" applyFont="1" applyBorder="1"/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18" xfId="1" applyFont="1" applyBorder="1"/>
    <xf numFmtId="0" fontId="3" fillId="0" borderId="19" xfId="1" applyFont="1" applyBorder="1"/>
    <xf numFmtId="0" fontId="2" fillId="0" borderId="19" xfId="1" applyFont="1" applyBorder="1"/>
    <xf numFmtId="0" fontId="2" fillId="0" borderId="20" xfId="1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right"/>
    </xf>
    <xf numFmtId="43" fontId="2" fillId="0" borderId="0" xfId="1" applyNumberFormat="1" applyFont="1" applyBorder="1"/>
    <xf numFmtId="0" fontId="2" fillId="0" borderId="7" xfId="1" applyFont="1" applyBorder="1"/>
    <xf numFmtId="43" fontId="2" fillId="0" borderId="0" xfId="1" applyNumberFormat="1" applyFont="1"/>
    <xf numFmtId="164" fontId="4" fillId="0" borderId="19" xfId="2" applyFont="1" applyBorder="1" applyAlignment="1"/>
    <xf numFmtId="164" fontId="4" fillId="0" borderId="21" xfId="2" applyFont="1" applyBorder="1" applyAlignment="1"/>
    <xf numFmtId="43" fontId="4" fillId="0" borderId="0" xfId="1" applyNumberFormat="1" applyFont="1" applyBorder="1"/>
    <xf numFmtId="0" fontId="2" fillId="0" borderId="22" xfId="1" applyFont="1" applyBorder="1"/>
    <xf numFmtId="0" fontId="2" fillId="0" borderId="21" xfId="1" applyFont="1" applyBorder="1"/>
    <xf numFmtId="0" fontId="4" fillId="0" borderId="23" xfId="1" applyFont="1" applyBorder="1"/>
    <xf numFmtId="0" fontId="4" fillId="0" borderId="11" xfId="1" applyFont="1" applyBorder="1"/>
    <xf numFmtId="0" fontId="4" fillId="0" borderId="24" xfId="1" applyFont="1" applyBorder="1"/>
    <xf numFmtId="164" fontId="2" fillId="0" borderId="0" xfId="1" applyNumberFormat="1" applyFont="1" applyBorder="1"/>
    <xf numFmtId="0" fontId="4" fillId="0" borderId="5" xfId="1" applyFont="1" applyBorder="1"/>
    <xf numFmtId="0" fontId="2" fillId="0" borderId="6" xfId="1" applyFont="1" applyBorder="1"/>
    <xf numFmtId="0" fontId="2" fillId="0" borderId="25" xfId="1" applyFont="1" applyBorder="1"/>
    <xf numFmtId="0" fontId="2" fillId="0" borderId="11" xfId="1" applyFont="1" applyBorder="1" applyAlignment="1">
      <alignment horizontal="right"/>
    </xf>
    <xf numFmtId="0" fontId="2" fillId="0" borderId="5" xfId="1" applyFont="1" applyBorder="1"/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28" xfId="1" applyFont="1" applyBorder="1"/>
    <xf numFmtId="0" fontId="2" fillId="0" borderId="10" xfId="1" applyFont="1" applyBorder="1"/>
    <xf numFmtId="0" fontId="4" fillId="0" borderId="10" xfId="1" applyFont="1" applyBorder="1"/>
    <xf numFmtId="0" fontId="4" fillId="2" borderId="10" xfId="1" applyFont="1" applyFill="1" applyBorder="1"/>
    <xf numFmtId="16" fontId="2" fillId="0" borderId="29" xfId="1" applyNumberFormat="1" applyFont="1" applyBorder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38" fontId="2" fillId="0" borderId="0" xfId="1" applyNumberFormat="1" applyFont="1" applyBorder="1" applyAlignment="1">
      <alignment horizontal="center"/>
    </xf>
    <xf numFmtId="164" fontId="2" fillId="0" borderId="4" xfId="2" applyFont="1" applyFill="1" applyBorder="1" applyAlignment="1"/>
    <xf numFmtId="164" fontId="2" fillId="0" borderId="0" xfId="2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4" fillId="0" borderId="5" xfId="2" applyFont="1" applyBorder="1" applyAlignment="1"/>
    <xf numFmtId="164" fontId="4" fillId="0" borderId="6" xfId="2" applyFont="1" applyBorder="1" applyAlignment="1"/>
    <xf numFmtId="0" fontId="4" fillId="0" borderId="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164" fontId="2" fillId="0" borderId="0" xfId="2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164" fontId="2" fillId="0" borderId="5" xfId="2" applyFont="1" applyBorder="1" applyAlignment="1">
      <alignment horizontal="center"/>
    </xf>
    <xf numFmtId="164" fontId="2" fillId="0" borderId="16" xfId="2" applyFont="1" applyBorder="1" applyAlignment="1">
      <alignment horizontal="center"/>
    </xf>
    <xf numFmtId="4" fontId="4" fillId="0" borderId="0" xfId="1" applyNumberFormat="1" applyFont="1" applyBorder="1" applyAlignment="1">
      <alignment horizontal="right"/>
    </xf>
    <xf numFmtId="4" fontId="4" fillId="0" borderId="9" xfId="1" applyNumberFormat="1" applyFont="1" applyBorder="1" applyAlignment="1">
      <alignment horizontal="right"/>
    </xf>
    <xf numFmtId="164" fontId="2" fillId="0" borderId="12" xfId="2" applyFont="1" applyBorder="1" applyAlignment="1">
      <alignment horizontal="center"/>
    </xf>
    <xf numFmtId="164" fontId="2" fillId="0" borderId="5" xfId="2" applyFont="1" applyBorder="1" applyAlignment="1">
      <alignment horizontal="left"/>
    </xf>
    <xf numFmtId="164" fontId="2" fillId="0" borderId="6" xfId="2" applyFont="1" applyBorder="1" applyAlignment="1">
      <alignment horizontal="left"/>
    </xf>
    <xf numFmtId="164" fontId="2" fillId="0" borderId="5" xfId="2" applyFont="1" applyBorder="1" applyAlignment="1"/>
    <xf numFmtId="164" fontId="2" fillId="0" borderId="6" xfId="2" applyFont="1" applyBorder="1" applyAlignment="1"/>
    <xf numFmtId="164" fontId="2" fillId="0" borderId="6" xfId="2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164" fontId="2" fillId="0" borderId="11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left"/>
    </xf>
    <xf numFmtId="164" fontId="2" fillId="0" borderId="15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2" fillId="0" borderId="19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4" fillId="0" borderId="25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" fillId="0" borderId="19" xfId="1" applyBorder="1" applyAlignment="1">
      <alignment horizontal="center"/>
    </xf>
    <xf numFmtId="0" fontId="1" fillId="0" borderId="21" xfId="1" applyBorder="1" applyAlignment="1">
      <alignment horizontal="center"/>
    </xf>
    <xf numFmtId="0" fontId="12" fillId="0" borderId="15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12" fillId="0" borderId="11" xfId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4" fillId="0" borderId="0" xfId="1" applyFont="1" applyFill="1" applyBorder="1" applyAlignment="1">
      <alignment horizontal="center" wrapText="1"/>
    </xf>
    <xf numFmtId="0" fontId="4" fillId="0" borderId="7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44" fontId="2" fillId="0" borderId="5" xfId="3" applyFont="1" applyBorder="1" applyAlignment="1">
      <alignment horizontal="center" wrapText="1"/>
    </xf>
    <xf numFmtId="44" fontId="2" fillId="0" borderId="16" xfId="3" applyFont="1" applyBorder="1" applyAlignment="1">
      <alignment horizontal="center" wrapText="1"/>
    </xf>
    <xf numFmtId="0" fontId="8" fillId="0" borderId="0" xfId="1" applyFont="1" applyBorder="1" applyAlignment="1">
      <alignment horizontal="right" wrapText="1"/>
    </xf>
    <xf numFmtId="0" fontId="8" fillId="0" borderId="7" xfId="1" applyFont="1" applyBorder="1" applyAlignment="1">
      <alignment horizontal="right" wrapText="1"/>
    </xf>
    <xf numFmtId="164" fontId="4" fillId="0" borderId="12" xfId="2" applyFont="1" applyBorder="1" applyAlignment="1"/>
    <xf numFmtId="0" fontId="8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</cellXfs>
  <cellStyles count="4">
    <cellStyle name="Moneda" xfId="3" builtinId="4"/>
    <cellStyle name="Moneda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Q21" sqref="Q2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47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53"/>
      <c r="M4" s="15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53" t="s">
        <v>2</v>
      </c>
      <c r="M5" s="15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28</v>
      </c>
      <c r="K8" s="148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5120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51"/>
      <c r="B11" s="155">
        <f>$M$9</f>
        <v>5120</v>
      </c>
      <c r="C11" s="156"/>
      <c r="D11" s="157" t="s">
        <v>275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270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1</v>
      </c>
      <c r="F16" s="148" t="s">
        <v>5</v>
      </c>
      <c r="G16" s="163" t="s">
        <v>252</v>
      </c>
      <c r="H16" s="163"/>
      <c r="I16" s="148" t="s">
        <v>13</v>
      </c>
      <c r="J16" s="17">
        <v>5</v>
      </c>
      <c r="K16" s="148" t="s">
        <v>14</v>
      </c>
      <c r="L16" s="163" t="s">
        <v>252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48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4</v>
      </c>
      <c r="E24" s="148" t="s">
        <v>29</v>
      </c>
      <c r="F24" s="189">
        <v>1120</v>
      </c>
      <c r="G24" s="190"/>
      <c r="H24" s="6" t="s">
        <v>237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48" t="s">
        <v>29</v>
      </c>
      <c r="F25" s="193">
        <v>640</v>
      </c>
      <c r="G25" s="193"/>
      <c r="H25" s="6" t="s">
        <v>237</v>
      </c>
      <c r="I25" s="6"/>
      <c r="J25" s="11"/>
      <c r="K25" s="6" t="s">
        <v>32</v>
      </c>
      <c r="L25" s="6"/>
      <c r="M25" s="194">
        <f>D24*F24+D25*F25+D26*F26</f>
        <v>5120</v>
      </c>
      <c r="N25" s="195"/>
    </row>
    <row r="26" spans="1:22">
      <c r="A26" s="5"/>
      <c r="B26" s="20" t="s">
        <v>33</v>
      </c>
      <c r="C26" s="6"/>
      <c r="D26" s="154"/>
      <c r="E26" s="148"/>
      <c r="F26" s="178"/>
      <c r="G26" s="178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48" t="s">
        <v>29</v>
      </c>
      <c r="G27" s="163" t="s">
        <v>35</v>
      </c>
      <c r="H27" s="163"/>
      <c r="I27" s="163"/>
      <c r="J27" s="22"/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35</v>
      </c>
      <c r="D28" s="163"/>
      <c r="E28" s="163"/>
      <c r="F28" s="24" t="s">
        <v>29</v>
      </c>
      <c r="G28" s="163" t="s">
        <v>76</v>
      </c>
      <c r="H28" s="163"/>
      <c r="I28" s="163"/>
      <c r="J28" s="22"/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76</v>
      </c>
      <c r="D29" s="163"/>
      <c r="E29" s="163"/>
      <c r="F29" s="24" t="s">
        <v>29</v>
      </c>
      <c r="G29" s="163" t="s">
        <v>35</v>
      </c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35</v>
      </c>
      <c r="D30" s="163"/>
      <c r="E30" s="163"/>
      <c r="F30" s="24" t="s">
        <v>29</v>
      </c>
      <c r="G30" s="163" t="s">
        <v>271</v>
      </c>
      <c r="H30" s="163"/>
      <c r="I30" s="163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271</v>
      </c>
      <c r="D31" s="182"/>
      <c r="E31" s="182"/>
      <c r="F31" s="24" t="s">
        <v>29</v>
      </c>
      <c r="G31" s="182" t="s">
        <v>35</v>
      </c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35</v>
      </c>
      <c r="D32" s="182"/>
      <c r="E32" s="182"/>
      <c r="F32" s="24" t="s">
        <v>29</v>
      </c>
      <c r="G32" s="182" t="s">
        <v>272</v>
      </c>
      <c r="H32" s="182"/>
      <c r="I32" s="182"/>
      <c r="J32" s="25"/>
      <c r="K32" s="6" t="s">
        <v>36</v>
      </c>
      <c r="L32" s="6"/>
      <c r="M32" s="6"/>
      <c r="N32" s="13"/>
    </row>
    <row r="33" spans="1:18" ht="11.25" customHeight="1">
      <c r="A33" s="5"/>
      <c r="B33" s="5" t="s">
        <v>5</v>
      </c>
      <c r="C33" s="182" t="s">
        <v>272</v>
      </c>
      <c r="D33" s="182"/>
      <c r="E33" s="182"/>
      <c r="F33" s="24" t="s">
        <v>29</v>
      </c>
      <c r="G33" s="182" t="s">
        <v>35</v>
      </c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63" t="s">
        <v>35</v>
      </c>
      <c r="D34" s="163"/>
      <c r="E34" s="163"/>
      <c r="F34" s="24" t="s">
        <v>29</v>
      </c>
      <c r="G34" s="163" t="s">
        <v>82</v>
      </c>
      <c r="H34" s="163"/>
      <c r="I34" s="163"/>
      <c r="J34" s="22"/>
      <c r="K34" s="6" t="s">
        <v>36</v>
      </c>
      <c r="L34" s="6"/>
      <c r="M34" s="6"/>
      <c r="N34" s="13"/>
    </row>
    <row r="35" spans="1:18">
      <c r="A35" s="5"/>
      <c r="B35" s="5"/>
      <c r="C35" s="182" t="s">
        <v>82</v>
      </c>
      <c r="D35" s="182"/>
      <c r="E35" s="182"/>
      <c r="F35" s="24" t="s">
        <v>29</v>
      </c>
      <c r="G35" s="182" t="s">
        <v>35</v>
      </c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 t="s">
        <v>35</v>
      </c>
      <c r="D36" s="182"/>
      <c r="E36" s="182"/>
      <c r="F36" s="148" t="s">
        <v>29</v>
      </c>
      <c r="G36" s="182" t="s">
        <v>79</v>
      </c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 t="s">
        <v>79</v>
      </c>
      <c r="D37" s="182"/>
      <c r="E37" s="182"/>
      <c r="F37" s="148" t="s">
        <v>29</v>
      </c>
      <c r="G37" s="182" t="s">
        <v>35</v>
      </c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 t="s">
        <v>35</v>
      </c>
      <c r="D38" s="182"/>
      <c r="E38" s="182"/>
      <c r="F38" s="148" t="s">
        <v>29</v>
      </c>
      <c r="G38" s="182" t="s">
        <v>34</v>
      </c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82" t="s">
        <v>38</v>
      </c>
      <c r="D39" s="182"/>
      <c r="E39" s="182"/>
      <c r="F39" s="148"/>
      <c r="G39" s="182" t="s">
        <v>38</v>
      </c>
      <c r="H39" s="182"/>
      <c r="I39" s="182"/>
      <c r="J39" s="26"/>
      <c r="K39" s="6" t="s">
        <v>36</v>
      </c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J40" s="27">
        <f>SUM(J27:J39)</f>
        <v>0</v>
      </c>
      <c r="K40" s="6"/>
      <c r="L40" s="152"/>
      <c r="M40" s="194">
        <f>M25</f>
        <v>5120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64" t="s">
        <v>40</v>
      </c>
      <c r="I41" s="164"/>
      <c r="J41" s="30">
        <v>1.6</v>
      </c>
      <c r="K41" s="6"/>
      <c r="L41" s="149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49" t="s">
        <v>33</v>
      </c>
      <c r="M43" s="189">
        <f>J40*J41</f>
        <v>0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49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49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52"/>
      <c r="F46" s="199">
        <v>0</v>
      </c>
      <c r="G46" s="200"/>
      <c r="H46" s="149"/>
      <c r="I46" s="149"/>
      <c r="J46" s="149"/>
      <c r="K46" s="6" t="s">
        <v>49</v>
      </c>
      <c r="L46" s="152"/>
      <c r="M46" s="165">
        <f>SUM(M40+M42+M43)+M44+M45</f>
        <v>5120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52"/>
      <c r="F47" s="205">
        <v>0</v>
      </c>
      <c r="G47" s="206"/>
      <c r="H47" s="149"/>
      <c r="I47" s="149"/>
      <c r="J47" s="149"/>
      <c r="K47" s="6" t="s">
        <v>51</v>
      </c>
      <c r="L47" s="152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52"/>
      <c r="F48" s="207">
        <f>SUM(F46:G47)</f>
        <v>0</v>
      </c>
      <c r="G48" s="208"/>
      <c r="H48" s="149"/>
      <c r="I48" s="149"/>
      <c r="J48" s="149"/>
      <c r="K48" s="6"/>
      <c r="L48" s="152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52"/>
      <c r="F49" s="205">
        <v>0</v>
      </c>
      <c r="G49" s="206"/>
      <c r="H49" s="149"/>
      <c r="I49" s="149"/>
      <c r="J49" s="149"/>
      <c r="K49" s="6"/>
      <c r="L49" s="152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52"/>
      <c r="F50" s="207">
        <f>SUM(F48:G49)</f>
        <v>0</v>
      </c>
      <c r="G50" s="208"/>
      <c r="H50" s="149"/>
      <c r="I50" s="149"/>
      <c r="J50" s="149"/>
      <c r="K50" s="6"/>
      <c r="L50" s="152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52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52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52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52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52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52"/>
      <c r="F56" s="203">
        <f>+M46-F55</f>
        <v>5120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5120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47"/>
      <c r="C59" s="148"/>
      <c r="D59" s="148"/>
      <c r="E59" s="148"/>
      <c r="F59" s="148"/>
      <c r="G59" s="148"/>
      <c r="H59" s="6"/>
      <c r="I59" s="148"/>
      <c r="J59" s="148"/>
      <c r="K59" s="148"/>
      <c r="L59" s="148"/>
      <c r="M59" s="148"/>
      <c r="N59" s="150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274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183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P54:Q54"/>
    <mergeCell ref="F55:G55"/>
    <mergeCell ref="F57:G57"/>
    <mergeCell ref="B58:G58"/>
    <mergeCell ref="I58:N58"/>
    <mergeCell ref="F56:G56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C39:E39"/>
    <mergeCell ref="G39:I39"/>
    <mergeCell ref="M40:N40"/>
    <mergeCell ref="H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16" zoomScaleNormal="100" workbookViewId="0">
      <selection activeCell="M42" sqref="M42:N4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46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53"/>
      <c r="M4" s="15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53" t="s">
        <v>2</v>
      </c>
      <c r="M5" s="15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28</v>
      </c>
      <c r="K8" s="148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7973.2000000000007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51"/>
      <c r="B11" s="155">
        <f>$M$9</f>
        <v>7973.2000000000007</v>
      </c>
      <c r="C11" s="156"/>
      <c r="D11" s="157" t="s">
        <v>273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270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1</v>
      </c>
      <c r="F16" s="148" t="s">
        <v>5</v>
      </c>
      <c r="G16" s="163" t="s">
        <v>252</v>
      </c>
      <c r="H16" s="163"/>
      <c r="I16" s="148" t="s">
        <v>13</v>
      </c>
      <c r="J16" s="17">
        <v>5</v>
      </c>
      <c r="K16" s="148" t="s">
        <v>14</v>
      </c>
      <c r="L16" s="163" t="s">
        <v>252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48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4</v>
      </c>
      <c r="E24" s="148" t="s">
        <v>29</v>
      </c>
      <c r="F24" s="189">
        <v>1120</v>
      </c>
      <c r="G24" s="190"/>
      <c r="H24" s="6" t="s">
        <v>237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48" t="s">
        <v>29</v>
      </c>
      <c r="F25" s="193">
        <v>640</v>
      </c>
      <c r="G25" s="193"/>
      <c r="H25" s="6" t="s">
        <v>237</v>
      </c>
      <c r="I25" s="6"/>
      <c r="J25" s="11"/>
      <c r="K25" s="6" t="s">
        <v>32</v>
      </c>
      <c r="L25" s="6"/>
      <c r="M25" s="194">
        <f>D24*F24+D25*F25+D26*F26</f>
        <v>5120</v>
      </c>
      <c r="N25" s="195"/>
    </row>
    <row r="26" spans="1:22">
      <c r="A26" s="5"/>
      <c r="B26" s="20" t="s">
        <v>33</v>
      </c>
      <c r="C26" s="6"/>
      <c r="D26" s="154"/>
      <c r="E26" s="148"/>
      <c r="F26" s="178"/>
      <c r="G26" s="178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48" t="s">
        <v>29</v>
      </c>
      <c r="G27" s="163" t="s">
        <v>35</v>
      </c>
      <c r="H27" s="163"/>
      <c r="I27" s="163"/>
      <c r="J27" s="22">
        <v>260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35</v>
      </c>
      <c r="D28" s="163"/>
      <c r="E28" s="163"/>
      <c r="F28" s="24" t="s">
        <v>29</v>
      </c>
      <c r="G28" s="163" t="s">
        <v>76</v>
      </c>
      <c r="H28" s="163"/>
      <c r="I28" s="163"/>
      <c r="J28" s="22">
        <v>62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76</v>
      </c>
      <c r="D29" s="163"/>
      <c r="E29" s="163"/>
      <c r="F29" s="24" t="s">
        <v>29</v>
      </c>
      <c r="G29" s="163" t="s">
        <v>35</v>
      </c>
      <c r="H29" s="163"/>
      <c r="I29" s="163"/>
      <c r="J29" s="22">
        <v>62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35</v>
      </c>
      <c r="D30" s="163"/>
      <c r="E30" s="163"/>
      <c r="F30" s="24" t="s">
        <v>29</v>
      </c>
      <c r="G30" s="163" t="s">
        <v>271</v>
      </c>
      <c r="H30" s="163"/>
      <c r="I30" s="163"/>
      <c r="J30" s="25">
        <v>255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271</v>
      </c>
      <c r="D31" s="182"/>
      <c r="E31" s="182"/>
      <c r="F31" s="24" t="s">
        <v>29</v>
      </c>
      <c r="G31" s="182" t="s">
        <v>35</v>
      </c>
      <c r="H31" s="182"/>
      <c r="I31" s="182"/>
      <c r="J31" s="25">
        <v>255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35</v>
      </c>
      <c r="D32" s="182"/>
      <c r="E32" s="182"/>
      <c r="F32" s="24" t="s">
        <v>29</v>
      </c>
      <c r="G32" s="182" t="s">
        <v>272</v>
      </c>
      <c r="H32" s="182"/>
      <c r="I32" s="182"/>
      <c r="J32" s="25">
        <v>33</v>
      </c>
      <c r="K32" s="6" t="s">
        <v>36</v>
      </c>
      <c r="L32" s="6"/>
      <c r="M32" s="6"/>
      <c r="N32" s="13"/>
    </row>
    <row r="33" spans="1:18" ht="11.25" customHeight="1">
      <c r="A33" s="5"/>
      <c r="B33" s="5" t="s">
        <v>5</v>
      </c>
      <c r="C33" s="182" t="s">
        <v>272</v>
      </c>
      <c r="D33" s="182"/>
      <c r="E33" s="182"/>
      <c r="F33" s="24" t="s">
        <v>29</v>
      </c>
      <c r="G33" s="182" t="s">
        <v>35</v>
      </c>
      <c r="H33" s="182"/>
      <c r="I33" s="182"/>
      <c r="J33" s="25">
        <v>33</v>
      </c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63" t="s">
        <v>35</v>
      </c>
      <c r="D34" s="163"/>
      <c r="E34" s="163"/>
      <c r="F34" s="24" t="s">
        <v>29</v>
      </c>
      <c r="G34" s="163" t="s">
        <v>82</v>
      </c>
      <c r="H34" s="163"/>
      <c r="I34" s="163"/>
      <c r="J34" s="22">
        <v>74</v>
      </c>
      <c r="K34" s="6" t="s">
        <v>36</v>
      </c>
      <c r="L34" s="6"/>
      <c r="M34" s="6"/>
      <c r="N34" s="13"/>
    </row>
    <row r="35" spans="1:18">
      <c r="A35" s="5"/>
      <c r="B35" s="5"/>
      <c r="C35" s="182" t="s">
        <v>82</v>
      </c>
      <c r="D35" s="182"/>
      <c r="E35" s="182"/>
      <c r="F35" s="24" t="s">
        <v>29</v>
      </c>
      <c r="G35" s="182" t="s">
        <v>35</v>
      </c>
      <c r="H35" s="182"/>
      <c r="I35" s="182"/>
      <c r="J35" s="26">
        <v>74</v>
      </c>
      <c r="K35" s="6" t="s">
        <v>36</v>
      </c>
      <c r="L35" s="6"/>
      <c r="M35" s="6"/>
      <c r="N35" s="13"/>
    </row>
    <row r="36" spans="1:18">
      <c r="A36" s="5"/>
      <c r="B36" s="5"/>
      <c r="C36" s="182" t="s">
        <v>35</v>
      </c>
      <c r="D36" s="182"/>
      <c r="E36" s="182"/>
      <c r="F36" s="148" t="s">
        <v>29</v>
      </c>
      <c r="G36" s="182" t="s">
        <v>79</v>
      </c>
      <c r="H36" s="182"/>
      <c r="I36" s="182"/>
      <c r="J36" s="26">
        <v>17</v>
      </c>
      <c r="K36" s="6" t="s">
        <v>36</v>
      </c>
      <c r="L36" s="6"/>
      <c r="M36" s="6"/>
      <c r="N36" s="13"/>
    </row>
    <row r="37" spans="1:18">
      <c r="A37" s="5"/>
      <c r="B37" s="5"/>
      <c r="C37" s="182" t="s">
        <v>79</v>
      </c>
      <c r="D37" s="182"/>
      <c r="E37" s="182"/>
      <c r="F37" s="148" t="s">
        <v>29</v>
      </c>
      <c r="G37" s="182" t="s">
        <v>35</v>
      </c>
      <c r="H37" s="182"/>
      <c r="I37" s="182"/>
      <c r="J37" s="26">
        <v>17</v>
      </c>
      <c r="K37" s="6" t="s">
        <v>36</v>
      </c>
      <c r="L37" s="6"/>
      <c r="M37" s="6"/>
      <c r="N37" s="13"/>
    </row>
    <row r="38" spans="1:18">
      <c r="A38" s="5"/>
      <c r="B38" s="5"/>
      <c r="C38" s="182" t="s">
        <v>35</v>
      </c>
      <c r="D38" s="182"/>
      <c r="E38" s="182"/>
      <c r="F38" s="148" t="s">
        <v>29</v>
      </c>
      <c r="G38" s="182" t="s">
        <v>34</v>
      </c>
      <c r="H38" s="182"/>
      <c r="I38" s="182"/>
      <c r="J38" s="26">
        <v>260</v>
      </c>
      <c r="K38" s="6" t="s">
        <v>36</v>
      </c>
      <c r="L38" s="6"/>
      <c r="M38" s="6"/>
      <c r="N38" s="13"/>
    </row>
    <row r="39" spans="1:18">
      <c r="A39" s="5"/>
      <c r="B39" s="5"/>
      <c r="C39" s="182" t="s">
        <v>38</v>
      </c>
      <c r="D39" s="182"/>
      <c r="E39" s="182"/>
      <c r="F39" s="148"/>
      <c r="G39" s="182" t="s">
        <v>38</v>
      </c>
      <c r="H39" s="182"/>
      <c r="I39" s="182"/>
      <c r="J39" s="26">
        <v>100</v>
      </c>
      <c r="K39" s="6" t="s">
        <v>36</v>
      </c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J40" s="27">
        <f>SUM(J27:J39)</f>
        <v>1502</v>
      </c>
      <c r="K40" s="6"/>
      <c r="L40" s="152"/>
      <c r="M40" s="194">
        <f>M25</f>
        <v>5120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64" t="s">
        <v>40</v>
      </c>
      <c r="I41" s="164"/>
      <c r="J41" s="30">
        <v>1.6</v>
      </c>
      <c r="K41" s="6"/>
      <c r="L41" s="149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225*2</f>
        <v>450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49" t="s">
        <v>33</v>
      </c>
      <c r="M43" s="189">
        <f>J40*J41</f>
        <v>2403.2000000000003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49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49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52"/>
      <c r="F46" s="199">
        <v>0</v>
      </c>
      <c r="G46" s="200"/>
      <c r="H46" s="149"/>
      <c r="I46" s="149"/>
      <c r="J46" s="149"/>
      <c r="K46" s="6" t="s">
        <v>49</v>
      </c>
      <c r="L46" s="152"/>
      <c r="M46" s="165">
        <f>SUM(M40+M42+M43)+M44+M45</f>
        <v>7973.2000000000007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52"/>
      <c r="F47" s="205">
        <v>0</v>
      </c>
      <c r="G47" s="206"/>
      <c r="H47" s="149"/>
      <c r="I47" s="149"/>
      <c r="J47" s="149"/>
      <c r="K47" s="6" t="s">
        <v>51</v>
      </c>
      <c r="L47" s="152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52"/>
      <c r="F48" s="207">
        <f>SUM(F46:G47)</f>
        <v>0</v>
      </c>
      <c r="G48" s="208"/>
      <c r="H48" s="149"/>
      <c r="I48" s="149"/>
      <c r="J48" s="149"/>
      <c r="K48" s="6"/>
      <c r="L48" s="152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52"/>
      <c r="F49" s="205">
        <v>0</v>
      </c>
      <c r="G49" s="206"/>
      <c r="H49" s="149"/>
      <c r="I49" s="149"/>
      <c r="J49" s="149"/>
      <c r="K49" s="6"/>
      <c r="L49" s="152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52"/>
      <c r="F50" s="207">
        <f>SUM(F48:G49)</f>
        <v>0</v>
      </c>
      <c r="G50" s="208"/>
      <c r="H50" s="149"/>
      <c r="I50" s="149"/>
      <c r="J50" s="149"/>
      <c r="K50" s="6"/>
      <c r="L50" s="152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52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52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52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52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52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52"/>
      <c r="F56" s="203">
        <f>+M46-F55</f>
        <v>7973.2000000000007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7973.2000000000007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47"/>
      <c r="C59" s="148"/>
      <c r="D59" s="148"/>
      <c r="E59" s="148"/>
      <c r="F59" s="148"/>
      <c r="G59" s="148"/>
      <c r="H59" s="6"/>
      <c r="I59" s="148"/>
      <c r="J59" s="148"/>
      <c r="K59" s="148"/>
      <c r="L59" s="148"/>
      <c r="M59" s="148"/>
      <c r="N59" s="150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185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128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P54:Q54"/>
    <mergeCell ref="F55:G55"/>
    <mergeCell ref="F57:G57"/>
    <mergeCell ref="B58:G58"/>
    <mergeCell ref="I58:N58"/>
    <mergeCell ref="F56:G56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C39:E39"/>
    <mergeCell ref="G39:I39"/>
    <mergeCell ref="H41:I41"/>
    <mergeCell ref="M40:N40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R14" sqref="R1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45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53"/>
      <c r="M4" s="15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53" t="s">
        <v>2</v>
      </c>
      <c r="M5" s="15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28</v>
      </c>
      <c r="K8" s="148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5120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51"/>
      <c r="B11" s="155">
        <f>$M$9</f>
        <v>5120</v>
      </c>
      <c r="C11" s="156"/>
      <c r="D11" s="157" t="s">
        <v>269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260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1</v>
      </c>
      <c r="F16" s="148" t="s">
        <v>5</v>
      </c>
      <c r="G16" s="163" t="s">
        <v>252</v>
      </c>
      <c r="H16" s="163"/>
      <c r="I16" s="148" t="s">
        <v>13</v>
      </c>
      <c r="J16" s="17">
        <v>5</v>
      </c>
      <c r="K16" s="148" t="s">
        <v>14</v>
      </c>
      <c r="L16" s="163" t="s">
        <v>252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48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4</v>
      </c>
      <c r="E24" s="148" t="s">
        <v>29</v>
      </c>
      <c r="F24" s="189">
        <v>1120</v>
      </c>
      <c r="G24" s="190"/>
      <c r="H24" s="6" t="s">
        <v>237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48" t="s">
        <v>29</v>
      </c>
      <c r="F25" s="193">
        <v>640</v>
      </c>
      <c r="G25" s="193"/>
      <c r="H25" s="6" t="s">
        <v>237</v>
      </c>
      <c r="I25" s="6"/>
      <c r="J25" s="11"/>
      <c r="K25" s="6" t="s">
        <v>32</v>
      </c>
      <c r="L25" s="6"/>
      <c r="M25" s="194">
        <f>D24*F24+D25*F25+D26*F26</f>
        <v>5120</v>
      </c>
      <c r="N25" s="195"/>
    </row>
    <row r="26" spans="1:22">
      <c r="A26" s="5"/>
      <c r="B26" s="20" t="s">
        <v>33</v>
      </c>
      <c r="C26" s="6"/>
      <c r="D26" s="154"/>
      <c r="E26" s="148"/>
      <c r="F26" s="178"/>
      <c r="G26" s="178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48" t="s">
        <v>29</v>
      </c>
      <c r="G27" s="163" t="s">
        <v>261</v>
      </c>
      <c r="H27" s="163"/>
      <c r="I27" s="163"/>
      <c r="J27" s="22"/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261</v>
      </c>
      <c r="D28" s="163"/>
      <c r="E28" s="163"/>
      <c r="F28" s="24" t="s">
        <v>29</v>
      </c>
      <c r="G28" s="163" t="s">
        <v>133</v>
      </c>
      <c r="H28" s="163"/>
      <c r="I28" s="163"/>
      <c r="J28" s="22"/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133</v>
      </c>
      <c r="D29" s="163"/>
      <c r="E29" s="163"/>
      <c r="F29" s="24" t="s">
        <v>29</v>
      </c>
      <c r="G29" s="163" t="s">
        <v>262</v>
      </c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262</v>
      </c>
      <c r="D30" s="163"/>
      <c r="E30" s="163"/>
      <c r="F30" s="24" t="s">
        <v>29</v>
      </c>
      <c r="G30" s="163" t="s">
        <v>133</v>
      </c>
      <c r="H30" s="163"/>
      <c r="I30" s="163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133</v>
      </c>
      <c r="D31" s="182"/>
      <c r="E31" s="182"/>
      <c r="F31" s="24" t="s">
        <v>29</v>
      </c>
      <c r="G31" s="182" t="s">
        <v>263</v>
      </c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263</v>
      </c>
      <c r="D32" s="182"/>
      <c r="E32" s="182"/>
      <c r="F32" s="24" t="s">
        <v>29</v>
      </c>
      <c r="G32" s="182" t="s">
        <v>133</v>
      </c>
      <c r="H32" s="182"/>
      <c r="I32" s="182"/>
      <c r="J32" s="25"/>
      <c r="K32" s="6" t="s">
        <v>36</v>
      </c>
      <c r="L32" s="6"/>
      <c r="M32" s="6"/>
      <c r="N32" s="13"/>
    </row>
    <row r="33" spans="1:18" ht="11.25" customHeight="1">
      <c r="A33" s="5"/>
      <c r="B33" s="5" t="s">
        <v>5</v>
      </c>
      <c r="C33" s="182" t="s">
        <v>133</v>
      </c>
      <c r="D33" s="182"/>
      <c r="E33" s="182"/>
      <c r="F33" s="24" t="s">
        <v>29</v>
      </c>
      <c r="G33" s="182" t="s">
        <v>264</v>
      </c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63" t="s">
        <v>265</v>
      </c>
      <c r="D34" s="163"/>
      <c r="E34" s="163"/>
      <c r="F34" s="24" t="s">
        <v>29</v>
      </c>
      <c r="G34" s="163" t="s">
        <v>133</v>
      </c>
      <c r="H34" s="163"/>
      <c r="I34" s="163"/>
      <c r="J34" s="22"/>
      <c r="K34" s="6" t="s">
        <v>36</v>
      </c>
      <c r="L34" s="6"/>
      <c r="M34" s="6"/>
      <c r="N34" s="13"/>
    </row>
    <row r="35" spans="1:18">
      <c r="A35" s="5"/>
      <c r="B35" s="5"/>
      <c r="C35" s="182" t="s">
        <v>133</v>
      </c>
      <c r="D35" s="182"/>
      <c r="E35" s="182"/>
      <c r="F35" s="24" t="s">
        <v>29</v>
      </c>
      <c r="G35" s="182" t="s">
        <v>167</v>
      </c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 t="s">
        <v>266</v>
      </c>
      <c r="D36" s="182"/>
      <c r="E36" s="182"/>
      <c r="F36" s="148" t="s">
        <v>29</v>
      </c>
      <c r="G36" s="182" t="s">
        <v>34</v>
      </c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 t="s">
        <v>38</v>
      </c>
      <c r="D37" s="182"/>
      <c r="E37" s="182"/>
      <c r="F37" s="148" t="s">
        <v>29</v>
      </c>
      <c r="G37" s="182" t="s">
        <v>38</v>
      </c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48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48"/>
      <c r="G39" s="164"/>
      <c r="H39" s="164"/>
      <c r="I39" s="164"/>
      <c r="J39" s="27">
        <f>SUM(J27:J38)</f>
        <v>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52"/>
      <c r="M40" s="194">
        <f>M25</f>
        <v>5120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48"/>
      <c r="I41" s="148"/>
      <c r="J41" s="30"/>
      <c r="K41" s="6"/>
      <c r="L41" s="149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49" t="s">
        <v>33</v>
      </c>
      <c r="M43" s="189">
        <f>J39*J40</f>
        <v>0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49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49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52"/>
      <c r="F46" s="199">
        <v>0</v>
      </c>
      <c r="G46" s="200"/>
      <c r="H46" s="149"/>
      <c r="I46" s="149"/>
      <c r="J46" s="149"/>
      <c r="K46" s="6" t="s">
        <v>49</v>
      </c>
      <c r="L46" s="152"/>
      <c r="M46" s="165">
        <f>SUM(M40+M42+M43)+M44+M45</f>
        <v>5120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52"/>
      <c r="F47" s="205">
        <v>0</v>
      </c>
      <c r="G47" s="206"/>
      <c r="H47" s="149"/>
      <c r="I47" s="149"/>
      <c r="J47" s="149"/>
      <c r="K47" s="6" t="s">
        <v>51</v>
      </c>
      <c r="L47" s="152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52"/>
      <c r="F48" s="207">
        <f>SUM(F46:G47)</f>
        <v>0</v>
      </c>
      <c r="G48" s="208"/>
      <c r="H48" s="149"/>
      <c r="I48" s="149"/>
      <c r="J48" s="149"/>
      <c r="K48" s="6"/>
      <c r="L48" s="152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52"/>
      <c r="F49" s="205">
        <v>0</v>
      </c>
      <c r="G49" s="206"/>
      <c r="H49" s="149"/>
      <c r="I49" s="149"/>
      <c r="J49" s="149"/>
      <c r="K49" s="6"/>
      <c r="L49" s="152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52"/>
      <c r="F50" s="207">
        <f>SUM(F48:G49)</f>
        <v>0</v>
      </c>
      <c r="G50" s="208"/>
      <c r="H50" s="149"/>
      <c r="I50" s="149"/>
      <c r="J50" s="149"/>
      <c r="K50" s="6"/>
      <c r="L50" s="152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52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52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52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52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52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52"/>
      <c r="F56" s="203">
        <f>+M46-F55</f>
        <v>5120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5120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47"/>
      <c r="C59" s="148"/>
      <c r="D59" s="148"/>
      <c r="E59" s="148"/>
      <c r="F59" s="148"/>
      <c r="G59" s="148"/>
      <c r="H59" s="6"/>
      <c r="I59" s="148"/>
      <c r="J59" s="148"/>
      <c r="K59" s="148"/>
      <c r="L59" s="148"/>
      <c r="M59" s="148"/>
      <c r="N59" s="150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86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87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P54:Q54"/>
    <mergeCell ref="F55:G55"/>
    <mergeCell ref="F57:G57"/>
    <mergeCell ref="B58:G58"/>
    <mergeCell ref="I58:N58"/>
    <mergeCell ref="F56:G56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C39:E39"/>
    <mergeCell ref="G39:I39"/>
    <mergeCell ref="H40:I40"/>
    <mergeCell ref="M40:N40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44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53"/>
      <c r="M4" s="15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53" t="s">
        <v>2</v>
      </c>
      <c r="M5" s="15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28</v>
      </c>
      <c r="K8" s="148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6539.2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51"/>
      <c r="B11" s="155">
        <f>$M$9</f>
        <v>6539.2</v>
      </c>
      <c r="C11" s="156"/>
      <c r="D11" s="157" t="s">
        <v>268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260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1</v>
      </c>
      <c r="F16" s="148" t="s">
        <v>5</v>
      </c>
      <c r="G16" s="163" t="s">
        <v>252</v>
      </c>
      <c r="H16" s="163"/>
      <c r="I16" s="148" t="s">
        <v>13</v>
      </c>
      <c r="J16" s="17">
        <v>5</v>
      </c>
      <c r="K16" s="148" t="s">
        <v>14</v>
      </c>
      <c r="L16" s="163" t="s">
        <v>252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48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4</v>
      </c>
      <c r="E24" s="148" t="s">
        <v>29</v>
      </c>
      <c r="F24" s="189">
        <v>1120</v>
      </c>
      <c r="G24" s="190"/>
      <c r="H24" s="6" t="s">
        <v>237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48" t="s">
        <v>29</v>
      </c>
      <c r="F25" s="193">
        <v>640</v>
      </c>
      <c r="G25" s="193"/>
      <c r="H25" s="6" t="s">
        <v>237</v>
      </c>
      <c r="I25" s="6"/>
      <c r="J25" s="11"/>
      <c r="K25" s="6" t="s">
        <v>32</v>
      </c>
      <c r="L25" s="6"/>
      <c r="M25" s="194">
        <f>D24*F24+D25*F25+D26*F26</f>
        <v>5120</v>
      </c>
      <c r="N25" s="195"/>
    </row>
    <row r="26" spans="1:22">
      <c r="A26" s="5"/>
      <c r="B26" s="20" t="s">
        <v>33</v>
      </c>
      <c r="C26" s="6"/>
      <c r="D26" s="154"/>
      <c r="E26" s="148"/>
      <c r="F26" s="178"/>
      <c r="G26" s="178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48" t="s">
        <v>29</v>
      </c>
      <c r="G27" s="163" t="s">
        <v>261</v>
      </c>
      <c r="H27" s="163"/>
      <c r="I27" s="163"/>
      <c r="J27" s="22">
        <v>238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261</v>
      </c>
      <c r="D28" s="163"/>
      <c r="E28" s="163"/>
      <c r="F28" s="24" t="s">
        <v>29</v>
      </c>
      <c r="G28" s="163" t="s">
        <v>133</v>
      </c>
      <c r="H28" s="163"/>
      <c r="I28" s="163"/>
      <c r="J28" s="22">
        <v>95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133</v>
      </c>
      <c r="D29" s="163"/>
      <c r="E29" s="163"/>
      <c r="F29" s="24" t="s">
        <v>29</v>
      </c>
      <c r="G29" s="163" t="s">
        <v>262</v>
      </c>
      <c r="H29" s="163"/>
      <c r="I29" s="163"/>
      <c r="J29" s="22">
        <v>44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262</v>
      </c>
      <c r="D30" s="163"/>
      <c r="E30" s="163"/>
      <c r="F30" s="24" t="s">
        <v>29</v>
      </c>
      <c r="G30" s="163" t="s">
        <v>133</v>
      </c>
      <c r="H30" s="163"/>
      <c r="I30" s="163"/>
      <c r="J30" s="25">
        <v>44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133</v>
      </c>
      <c r="D31" s="182"/>
      <c r="E31" s="182"/>
      <c r="F31" s="24" t="s">
        <v>29</v>
      </c>
      <c r="G31" s="182" t="s">
        <v>263</v>
      </c>
      <c r="H31" s="182"/>
      <c r="I31" s="182"/>
      <c r="J31" s="25">
        <v>27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263</v>
      </c>
      <c r="D32" s="182"/>
      <c r="E32" s="182"/>
      <c r="F32" s="24" t="s">
        <v>29</v>
      </c>
      <c r="G32" s="182" t="s">
        <v>133</v>
      </c>
      <c r="H32" s="182"/>
      <c r="I32" s="182"/>
      <c r="J32" s="25">
        <v>27</v>
      </c>
      <c r="K32" s="6" t="s">
        <v>36</v>
      </c>
      <c r="L32" s="6"/>
      <c r="M32" s="6"/>
      <c r="N32" s="13"/>
    </row>
    <row r="33" spans="1:18" ht="11.25" customHeight="1">
      <c r="A33" s="5"/>
      <c r="B33" s="5" t="s">
        <v>5</v>
      </c>
      <c r="C33" s="182" t="s">
        <v>133</v>
      </c>
      <c r="D33" s="182"/>
      <c r="E33" s="182"/>
      <c r="F33" s="24" t="s">
        <v>29</v>
      </c>
      <c r="G33" s="182" t="s">
        <v>264</v>
      </c>
      <c r="H33" s="182"/>
      <c r="I33" s="182"/>
      <c r="J33" s="25">
        <v>21</v>
      </c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63" t="s">
        <v>265</v>
      </c>
      <c r="D34" s="163"/>
      <c r="E34" s="163"/>
      <c r="F34" s="24" t="s">
        <v>29</v>
      </c>
      <c r="G34" s="163" t="s">
        <v>133</v>
      </c>
      <c r="H34" s="163"/>
      <c r="I34" s="163"/>
      <c r="J34" s="22">
        <v>21</v>
      </c>
      <c r="K34" s="6" t="s">
        <v>36</v>
      </c>
      <c r="L34" s="6"/>
      <c r="M34" s="6"/>
      <c r="N34" s="13"/>
    </row>
    <row r="35" spans="1:18">
      <c r="A35" s="5"/>
      <c r="B35" s="5"/>
      <c r="C35" s="182" t="s">
        <v>133</v>
      </c>
      <c r="D35" s="182"/>
      <c r="E35" s="182"/>
      <c r="F35" s="24" t="s">
        <v>29</v>
      </c>
      <c r="G35" s="182" t="s">
        <v>167</v>
      </c>
      <c r="H35" s="182"/>
      <c r="I35" s="182"/>
      <c r="J35" s="26">
        <v>39</v>
      </c>
      <c r="K35" s="6" t="s">
        <v>36</v>
      </c>
      <c r="L35" s="6"/>
      <c r="M35" s="6"/>
      <c r="N35" s="13"/>
    </row>
    <row r="36" spans="1:18">
      <c r="A36" s="5"/>
      <c r="B36" s="5"/>
      <c r="C36" s="182" t="s">
        <v>266</v>
      </c>
      <c r="D36" s="182"/>
      <c r="E36" s="182"/>
      <c r="F36" s="148" t="s">
        <v>29</v>
      </c>
      <c r="G36" s="182" t="s">
        <v>34</v>
      </c>
      <c r="H36" s="182"/>
      <c r="I36" s="182"/>
      <c r="J36" s="26">
        <v>231</v>
      </c>
      <c r="K36" s="6" t="s">
        <v>36</v>
      </c>
      <c r="L36" s="6"/>
      <c r="M36" s="6"/>
      <c r="N36" s="13"/>
    </row>
    <row r="37" spans="1:18">
      <c r="A37" s="5"/>
      <c r="B37" s="5"/>
      <c r="C37" s="182" t="s">
        <v>38</v>
      </c>
      <c r="D37" s="182"/>
      <c r="E37" s="182"/>
      <c r="F37" s="148" t="s">
        <v>29</v>
      </c>
      <c r="G37" s="182" t="s">
        <v>38</v>
      </c>
      <c r="H37" s="182"/>
      <c r="I37" s="182"/>
      <c r="J37" s="26">
        <v>100</v>
      </c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48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48"/>
      <c r="G39" s="164"/>
      <c r="H39" s="164"/>
      <c r="I39" s="164"/>
      <c r="J39" s="27">
        <f>SUM(J27:J38)</f>
        <v>887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52"/>
      <c r="M40" s="194">
        <f>M25</f>
        <v>5120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48"/>
      <c r="I41" s="148"/>
      <c r="J41" s="30"/>
      <c r="K41" s="6"/>
      <c r="L41" s="149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49" t="s">
        <v>33</v>
      </c>
      <c r="M43" s="189">
        <f>J39*J40</f>
        <v>1419.2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49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49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52"/>
      <c r="F46" s="199">
        <v>0</v>
      </c>
      <c r="G46" s="200"/>
      <c r="H46" s="149"/>
      <c r="I46" s="149"/>
      <c r="J46" s="149"/>
      <c r="K46" s="6" t="s">
        <v>49</v>
      </c>
      <c r="L46" s="152"/>
      <c r="M46" s="165">
        <f>SUM(M40+M42+M43)+M44+M45</f>
        <v>6539.2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52"/>
      <c r="F47" s="205">
        <v>0</v>
      </c>
      <c r="G47" s="206"/>
      <c r="H47" s="149"/>
      <c r="I47" s="149"/>
      <c r="J47" s="149"/>
      <c r="K47" s="6" t="s">
        <v>51</v>
      </c>
      <c r="L47" s="152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52"/>
      <c r="F48" s="207">
        <f>SUM(F46:G47)</f>
        <v>0</v>
      </c>
      <c r="G48" s="208"/>
      <c r="H48" s="149"/>
      <c r="I48" s="149"/>
      <c r="J48" s="149"/>
      <c r="K48" s="6"/>
      <c r="L48" s="152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52"/>
      <c r="F49" s="205">
        <v>0</v>
      </c>
      <c r="G49" s="206"/>
      <c r="H49" s="149"/>
      <c r="I49" s="149"/>
      <c r="J49" s="149"/>
      <c r="K49" s="6"/>
      <c r="L49" s="152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52"/>
      <c r="F50" s="207">
        <f>SUM(F48:G49)</f>
        <v>0</v>
      </c>
      <c r="G50" s="208"/>
      <c r="H50" s="149"/>
      <c r="I50" s="149"/>
      <c r="J50" s="149"/>
      <c r="K50" s="6"/>
      <c r="L50" s="152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52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52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52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52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52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52"/>
      <c r="F56" s="203">
        <f>+M46-F55</f>
        <v>6539.2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6539.2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47"/>
      <c r="C59" s="148"/>
      <c r="D59" s="148"/>
      <c r="E59" s="148"/>
      <c r="F59" s="148"/>
      <c r="G59" s="148"/>
      <c r="H59" s="6"/>
      <c r="I59" s="148"/>
      <c r="J59" s="148"/>
      <c r="K59" s="148"/>
      <c r="L59" s="148"/>
      <c r="M59" s="148"/>
      <c r="N59" s="150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173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267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P54:Q54"/>
    <mergeCell ref="F55:G55"/>
    <mergeCell ref="F57:G57"/>
    <mergeCell ref="B58:G58"/>
    <mergeCell ref="I58:N58"/>
    <mergeCell ref="F56:G56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C39:E39"/>
    <mergeCell ref="G39:I39"/>
    <mergeCell ref="H40:I40"/>
    <mergeCell ref="M40:N40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34" zoomScaleNormal="100" workbookViewId="0">
      <selection activeCell="T5" sqref="T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43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46"/>
      <c r="M4" s="146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46" t="s">
        <v>2</v>
      </c>
      <c r="M5" s="146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26</v>
      </c>
      <c r="K8" s="141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4326.3999999999996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44"/>
      <c r="B11" s="155">
        <f>$M$9</f>
        <v>4326.3999999999996</v>
      </c>
      <c r="C11" s="156"/>
      <c r="D11" s="157" t="s">
        <v>256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257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3</v>
      </c>
      <c r="F16" s="141" t="s">
        <v>5</v>
      </c>
      <c r="G16" s="163" t="s">
        <v>252</v>
      </c>
      <c r="H16" s="163"/>
      <c r="I16" s="141" t="s">
        <v>13</v>
      </c>
      <c r="J16" s="17">
        <v>5</v>
      </c>
      <c r="K16" s="141" t="s">
        <v>14</v>
      </c>
      <c r="L16" s="163" t="s">
        <v>252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41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2</v>
      </c>
      <c r="E24" s="141" t="s">
        <v>29</v>
      </c>
      <c r="F24" s="189">
        <v>1120</v>
      </c>
      <c r="G24" s="190"/>
      <c r="H24" s="6" t="s">
        <v>237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41" t="s">
        <v>29</v>
      </c>
      <c r="F25" s="189">
        <v>640</v>
      </c>
      <c r="G25" s="190"/>
      <c r="H25" s="6" t="s">
        <v>237</v>
      </c>
      <c r="I25" s="6"/>
      <c r="J25" s="11"/>
      <c r="K25" s="6" t="s">
        <v>32</v>
      </c>
      <c r="L25" s="6"/>
      <c r="M25" s="194">
        <f>D24*F24+D25*F25+D26*F26</f>
        <v>2880</v>
      </c>
      <c r="N25" s="195"/>
    </row>
    <row r="26" spans="1:22">
      <c r="A26" s="5"/>
      <c r="B26" s="20" t="s">
        <v>33</v>
      </c>
      <c r="C26" s="6"/>
      <c r="D26" s="21"/>
      <c r="E26" s="141" t="s">
        <v>29</v>
      </c>
      <c r="F26" s="189"/>
      <c r="G26" s="190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41" t="s">
        <v>29</v>
      </c>
      <c r="G27" s="163" t="s">
        <v>90</v>
      </c>
      <c r="H27" s="163"/>
      <c r="I27" s="163"/>
      <c r="J27" s="22">
        <v>336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90</v>
      </c>
      <c r="D28" s="163"/>
      <c r="E28" s="163"/>
      <c r="F28" s="24" t="s">
        <v>29</v>
      </c>
      <c r="G28" s="163" t="s">
        <v>201</v>
      </c>
      <c r="H28" s="163"/>
      <c r="I28" s="163"/>
      <c r="J28" s="22">
        <v>33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202</v>
      </c>
      <c r="D29" s="163"/>
      <c r="E29" s="163"/>
      <c r="F29" s="24" t="s">
        <v>29</v>
      </c>
      <c r="G29" s="163" t="s">
        <v>90</v>
      </c>
      <c r="H29" s="163"/>
      <c r="I29" s="163"/>
      <c r="J29" s="22">
        <v>33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90</v>
      </c>
      <c r="D30" s="163"/>
      <c r="E30" s="163"/>
      <c r="F30" s="24" t="s">
        <v>29</v>
      </c>
      <c r="G30" s="163" t="s">
        <v>201</v>
      </c>
      <c r="H30" s="163"/>
      <c r="I30" s="163"/>
      <c r="J30" s="25">
        <v>33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202</v>
      </c>
      <c r="D31" s="182"/>
      <c r="E31" s="182"/>
      <c r="F31" s="24" t="s">
        <v>29</v>
      </c>
      <c r="G31" s="182" t="s">
        <v>90</v>
      </c>
      <c r="H31" s="182"/>
      <c r="I31" s="182"/>
      <c r="J31" s="25">
        <v>33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90</v>
      </c>
      <c r="D32" s="182"/>
      <c r="E32" s="182"/>
      <c r="F32" s="24" t="s">
        <v>29</v>
      </c>
      <c r="G32" s="182" t="s">
        <v>34</v>
      </c>
      <c r="H32" s="182"/>
      <c r="I32" s="182"/>
      <c r="J32" s="25">
        <v>336</v>
      </c>
      <c r="K32" s="6" t="s">
        <v>36</v>
      </c>
      <c r="L32" s="6"/>
      <c r="M32" s="6"/>
      <c r="N32" s="13"/>
    </row>
    <row r="33" spans="1:18" ht="11.25" customHeight="1">
      <c r="A33" s="5"/>
      <c r="B33" s="5" t="s">
        <v>5</v>
      </c>
      <c r="C33" s="182" t="s">
        <v>38</v>
      </c>
      <c r="D33" s="182"/>
      <c r="E33" s="182"/>
      <c r="F33" s="24" t="s">
        <v>29</v>
      </c>
      <c r="G33" s="182" t="s">
        <v>38</v>
      </c>
      <c r="H33" s="182"/>
      <c r="I33" s="182"/>
      <c r="J33" s="25">
        <v>100</v>
      </c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63"/>
      <c r="D34" s="163"/>
      <c r="E34" s="163"/>
      <c r="F34" s="24" t="s">
        <v>29</v>
      </c>
      <c r="G34" s="163"/>
      <c r="H34" s="163"/>
      <c r="I34" s="163"/>
      <c r="J34" s="22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41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41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41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41"/>
      <c r="G39" s="164"/>
      <c r="H39" s="164"/>
      <c r="I39" s="164"/>
      <c r="J39" s="27">
        <f>SUM(J27:J38)</f>
        <v>904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45"/>
      <c r="M40" s="194">
        <f>M25</f>
        <v>2880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41"/>
      <c r="I41" s="141"/>
      <c r="J41" s="30"/>
      <c r="K41" s="6"/>
      <c r="L41" s="142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42" t="s">
        <v>33</v>
      </c>
      <c r="M43" s="189">
        <f>J39*J40</f>
        <v>1446.4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42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42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45"/>
      <c r="F46" s="199">
        <v>0</v>
      </c>
      <c r="G46" s="200"/>
      <c r="H46" s="142"/>
      <c r="I46" s="142"/>
      <c r="J46" s="142"/>
      <c r="K46" s="6" t="s">
        <v>49</v>
      </c>
      <c r="L46" s="145"/>
      <c r="M46" s="165">
        <f>SUM(M40+M42+M43)+M44+M45</f>
        <v>4326.3999999999996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45"/>
      <c r="F47" s="205">
        <v>0</v>
      </c>
      <c r="G47" s="206"/>
      <c r="H47" s="142"/>
      <c r="I47" s="142"/>
      <c r="J47" s="142"/>
      <c r="K47" s="6" t="s">
        <v>51</v>
      </c>
      <c r="L47" s="145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45"/>
      <c r="F48" s="207">
        <f>SUM(F46:G47)</f>
        <v>0</v>
      </c>
      <c r="G48" s="208"/>
      <c r="H48" s="142"/>
      <c r="I48" s="142"/>
      <c r="J48" s="142"/>
      <c r="K48" s="6"/>
      <c r="L48" s="145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45"/>
      <c r="F49" s="205">
        <v>0</v>
      </c>
      <c r="G49" s="206"/>
      <c r="H49" s="142"/>
      <c r="I49" s="142"/>
      <c r="J49" s="142"/>
      <c r="K49" s="6"/>
      <c r="L49" s="145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45"/>
      <c r="F50" s="207">
        <f>SUM(F48:G49)</f>
        <v>0</v>
      </c>
      <c r="G50" s="208"/>
      <c r="H50" s="142"/>
      <c r="I50" s="142"/>
      <c r="J50" s="142"/>
      <c r="K50" s="6"/>
      <c r="L50" s="145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45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45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45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45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45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45"/>
      <c r="F56" s="203">
        <f>+M46-F55</f>
        <v>4326.3999999999996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4326.3999999999996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40"/>
      <c r="C59" s="141"/>
      <c r="D59" s="141"/>
      <c r="E59" s="141"/>
      <c r="F59" s="141"/>
      <c r="G59" s="141"/>
      <c r="H59" s="6"/>
      <c r="I59" s="141"/>
      <c r="J59" s="141"/>
      <c r="K59" s="141"/>
      <c r="L59" s="141"/>
      <c r="M59" s="141"/>
      <c r="N59" s="143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94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162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H40:I40"/>
    <mergeCell ref="M40:N40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42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46"/>
      <c r="M4" s="146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46" t="s">
        <v>2</v>
      </c>
      <c r="M5" s="146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26</v>
      </c>
      <c r="K8" s="141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2062.8000000000002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44"/>
      <c r="B11" s="155">
        <f>$M$9</f>
        <v>2062.8000000000002</v>
      </c>
      <c r="C11" s="156"/>
      <c r="D11" s="157" t="s">
        <v>255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251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4</v>
      </c>
      <c r="F16" s="141" t="s">
        <v>5</v>
      </c>
      <c r="G16" s="163" t="s">
        <v>252</v>
      </c>
      <c r="H16" s="163"/>
      <c r="I16" s="141" t="s">
        <v>13</v>
      </c>
      <c r="J16" s="17">
        <v>4</v>
      </c>
      <c r="K16" s="141" t="s">
        <v>14</v>
      </c>
      <c r="L16" s="163" t="s">
        <v>252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41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/>
      <c r="E24" s="141" t="s">
        <v>29</v>
      </c>
      <c r="F24" s="189"/>
      <c r="G24" s="190"/>
      <c r="H24" s="6" t="s">
        <v>237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41" t="s">
        <v>29</v>
      </c>
      <c r="F25" s="189">
        <v>640</v>
      </c>
      <c r="G25" s="190"/>
      <c r="H25" s="6" t="s">
        <v>237</v>
      </c>
      <c r="I25" s="6"/>
      <c r="J25" s="11"/>
      <c r="K25" s="6" t="s">
        <v>32</v>
      </c>
      <c r="L25" s="6"/>
      <c r="M25" s="194">
        <f>D24*F24+D25*F25+D26*F26</f>
        <v>640</v>
      </c>
      <c r="N25" s="195"/>
    </row>
    <row r="26" spans="1:22">
      <c r="A26" s="5"/>
      <c r="B26" s="20" t="s">
        <v>33</v>
      </c>
      <c r="C26" s="6"/>
      <c r="D26" s="21"/>
      <c r="E26" s="141" t="s">
        <v>29</v>
      </c>
      <c r="F26" s="189"/>
      <c r="G26" s="190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141" t="s">
        <v>29</v>
      </c>
      <c r="G27" s="163" t="s">
        <v>77</v>
      </c>
      <c r="H27" s="163"/>
      <c r="I27" s="163"/>
      <c r="J27" s="22">
        <v>254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35</v>
      </c>
      <c r="D28" s="163"/>
      <c r="E28" s="163"/>
      <c r="F28" s="24" t="s">
        <v>29</v>
      </c>
      <c r="G28" s="163" t="s">
        <v>34</v>
      </c>
      <c r="H28" s="163"/>
      <c r="I28" s="163"/>
      <c r="J28" s="22">
        <v>254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38</v>
      </c>
      <c r="D29" s="163"/>
      <c r="E29" s="163"/>
      <c r="F29" s="24" t="s">
        <v>29</v>
      </c>
      <c r="G29" s="163" t="s">
        <v>38</v>
      </c>
      <c r="H29" s="163"/>
      <c r="I29" s="163"/>
      <c r="J29" s="22">
        <v>100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/>
      <c r="D30" s="163"/>
      <c r="E30" s="163"/>
      <c r="F30" s="24" t="s">
        <v>29</v>
      </c>
      <c r="G30" s="163"/>
      <c r="H30" s="163"/>
      <c r="I30" s="163"/>
      <c r="J30" s="22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222"/>
      <c r="D31" s="222"/>
      <c r="E31" s="222"/>
      <c r="F31" s="24" t="s">
        <v>29</v>
      </c>
      <c r="G31" s="223"/>
      <c r="H31" s="223"/>
      <c r="I31" s="223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223"/>
      <c r="D32" s="223"/>
      <c r="E32" s="223"/>
      <c r="F32" s="24" t="s">
        <v>29</v>
      </c>
      <c r="G32" s="223"/>
      <c r="H32" s="223"/>
      <c r="I32" s="223"/>
      <c r="J32" s="25"/>
      <c r="K32" s="6" t="s">
        <v>36</v>
      </c>
      <c r="L32" s="6"/>
      <c r="M32" s="6"/>
      <c r="N32" s="13"/>
    </row>
    <row r="33" spans="1:18" ht="11.25" customHeight="1">
      <c r="A33" s="5"/>
      <c r="B33" s="5" t="s">
        <v>5</v>
      </c>
      <c r="C33" s="163"/>
      <c r="D33" s="163"/>
      <c r="E33" s="163"/>
      <c r="F33" s="141" t="s">
        <v>29</v>
      </c>
      <c r="G33" s="163"/>
      <c r="H33" s="163"/>
      <c r="I33" s="163"/>
      <c r="J33" s="22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63"/>
      <c r="D34" s="163"/>
      <c r="E34" s="163"/>
      <c r="F34" s="24" t="s">
        <v>29</v>
      </c>
      <c r="G34" s="163"/>
      <c r="H34" s="163"/>
      <c r="I34" s="163"/>
      <c r="J34" s="22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41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41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41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41"/>
      <c r="G39" s="164"/>
      <c r="H39" s="164"/>
      <c r="I39" s="164"/>
      <c r="J39" s="27">
        <f>SUM(J27:J38)</f>
        <v>608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45"/>
      <c r="M40" s="194">
        <f>M25</f>
        <v>640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41"/>
      <c r="I41" s="141"/>
      <c r="J41" s="30"/>
      <c r="K41" s="6"/>
      <c r="L41" s="142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225*2</f>
        <v>450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42" t="s">
        <v>33</v>
      </c>
      <c r="M43" s="189">
        <f>J39*J40</f>
        <v>972.80000000000007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42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42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45"/>
      <c r="F46" s="199">
        <v>0</v>
      </c>
      <c r="G46" s="200"/>
      <c r="H46" s="142"/>
      <c r="I46" s="142"/>
      <c r="J46" s="142"/>
      <c r="K46" s="6" t="s">
        <v>49</v>
      </c>
      <c r="L46" s="145"/>
      <c r="M46" s="165">
        <f>SUM(M40+M42+M43)+M44+M45</f>
        <v>2062.8000000000002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45"/>
      <c r="F47" s="205">
        <v>0</v>
      </c>
      <c r="G47" s="206"/>
      <c r="H47" s="142"/>
      <c r="I47" s="142"/>
      <c r="J47" s="142"/>
      <c r="K47" s="6" t="s">
        <v>51</v>
      </c>
      <c r="L47" s="145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45"/>
      <c r="F48" s="207">
        <f>SUM(F46:G47)</f>
        <v>0</v>
      </c>
      <c r="G48" s="208"/>
      <c r="H48" s="142"/>
      <c r="I48" s="142"/>
      <c r="J48" s="142"/>
      <c r="K48" s="6"/>
      <c r="L48" s="145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45"/>
      <c r="F49" s="205">
        <v>0</v>
      </c>
      <c r="G49" s="206"/>
      <c r="H49" s="142"/>
      <c r="I49" s="142"/>
      <c r="J49" s="142"/>
      <c r="K49" s="6"/>
      <c r="L49" s="145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45"/>
      <c r="F50" s="207">
        <f>SUM(F48:G49)</f>
        <v>0</v>
      </c>
      <c r="G50" s="208"/>
      <c r="H50" s="142"/>
      <c r="I50" s="142"/>
      <c r="J50" s="142"/>
      <c r="K50" s="6"/>
      <c r="L50" s="145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45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45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45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45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45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45"/>
      <c r="F56" s="203">
        <f>+M46-F55</f>
        <v>2062.8000000000002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2062.8000000000002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40"/>
      <c r="C59" s="141"/>
      <c r="D59" s="141"/>
      <c r="E59" s="141"/>
      <c r="F59" s="141"/>
      <c r="G59" s="141"/>
      <c r="H59" s="6"/>
      <c r="I59" s="141"/>
      <c r="J59" s="141"/>
      <c r="K59" s="141"/>
      <c r="L59" s="141"/>
      <c r="M59" s="141"/>
      <c r="N59" s="143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253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254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H40:I40"/>
    <mergeCell ref="M40:N40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Q8" sqref="Q8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41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46"/>
      <c r="M4" s="146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46" t="s">
        <v>2</v>
      </c>
      <c r="M5" s="146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26</v>
      </c>
      <c r="K8" s="141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814.00000000000011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44"/>
      <c r="B11" s="155">
        <f>$M$9</f>
        <v>814.00000000000011</v>
      </c>
      <c r="C11" s="156"/>
      <c r="D11" s="157" t="s">
        <v>247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258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26</v>
      </c>
      <c r="F16" s="141" t="s">
        <v>5</v>
      </c>
      <c r="G16" s="163" t="s">
        <v>68</v>
      </c>
      <c r="H16" s="163"/>
      <c r="I16" s="141" t="s">
        <v>13</v>
      </c>
      <c r="J16" s="17">
        <v>26</v>
      </c>
      <c r="K16" s="141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41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/>
      <c r="E24" s="141" t="s">
        <v>29</v>
      </c>
      <c r="F24" s="189"/>
      <c r="G24" s="190"/>
      <c r="H24" s="6" t="s">
        <v>237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/>
      <c r="E25" s="141" t="s">
        <v>29</v>
      </c>
      <c r="F25" s="189"/>
      <c r="G25" s="190"/>
      <c r="H25" s="6" t="s">
        <v>237</v>
      </c>
      <c r="I25" s="6"/>
      <c r="J25" s="11"/>
      <c r="K25" s="6" t="s">
        <v>32</v>
      </c>
      <c r="L25" s="6"/>
      <c r="M25" s="194">
        <f>D24*F24+D25*F25+D26*F26</f>
        <v>0</v>
      </c>
      <c r="N25" s="195"/>
    </row>
    <row r="26" spans="1:22">
      <c r="A26" s="5"/>
      <c r="B26" s="20" t="s">
        <v>33</v>
      </c>
      <c r="C26" s="6"/>
      <c r="D26" s="21"/>
      <c r="E26" s="141" t="s">
        <v>29</v>
      </c>
      <c r="F26" s="189"/>
      <c r="G26" s="190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141" t="s">
        <v>29</v>
      </c>
      <c r="G27" s="224" t="s">
        <v>259</v>
      </c>
      <c r="H27" s="224"/>
      <c r="I27" s="224"/>
      <c r="J27" s="22">
        <v>110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224" t="s">
        <v>259</v>
      </c>
      <c r="D28" s="224"/>
      <c r="E28" s="224"/>
      <c r="F28" s="24" t="s">
        <v>29</v>
      </c>
      <c r="G28" s="163" t="s">
        <v>34</v>
      </c>
      <c r="H28" s="163"/>
      <c r="I28" s="163"/>
      <c r="J28" s="22">
        <v>110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38</v>
      </c>
      <c r="D29" s="163"/>
      <c r="E29" s="163"/>
      <c r="F29" s="24" t="s">
        <v>29</v>
      </c>
      <c r="G29" s="163" t="s">
        <v>38</v>
      </c>
      <c r="H29" s="163"/>
      <c r="I29" s="163"/>
      <c r="J29" s="22">
        <v>150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/>
      <c r="D30" s="163"/>
      <c r="E30" s="163"/>
      <c r="F30" s="24" t="s">
        <v>29</v>
      </c>
      <c r="G30" s="163"/>
      <c r="H30" s="163"/>
      <c r="I30" s="163"/>
      <c r="J30" s="22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222"/>
      <c r="D31" s="222"/>
      <c r="E31" s="222"/>
      <c r="F31" s="24" t="s">
        <v>29</v>
      </c>
      <c r="G31" s="223"/>
      <c r="H31" s="223"/>
      <c r="I31" s="223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223"/>
      <c r="D32" s="223"/>
      <c r="E32" s="223"/>
      <c r="F32" s="24" t="s">
        <v>29</v>
      </c>
      <c r="G32" s="223"/>
      <c r="H32" s="223"/>
      <c r="I32" s="223"/>
      <c r="J32" s="25"/>
      <c r="K32" s="6" t="s">
        <v>36</v>
      </c>
      <c r="L32" s="6"/>
      <c r="M32" s="6"/>
      <c r="N32" s="13"/>
    </row>
    <row r="33" spans="1:18" ht="11.25" customHeight="1">
      <c r="A33" s="5"/>
      <c r="B33" s="5" t="s">
        <v>5</v>
      </c>
      <c r="C33" s="163"/>
      <c r="D33" s="163"/>
      <c r="E33" s="163"/>
      <c r="F33" s="141" t="s">
        <v>29</v>
      </c>
      <c r="G33" s="163"/>
      <c r="H33" s="163"/>
      <c r="I33" s="163"/>
      <c r="J33" s="22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63"/>
      <c r="D34" s="163"/>
      <c r="E34" s="163"/>
      <c r="F34" s="24" t="s">
        <v>29</v>
      </c>
      <c r="G34" s="163"/>
      <c r="H34" s="163"/>
      <c r="I34" s="163"/>
      <c r="J34" s="22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41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41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41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41"/>
      <c r="G39" s="164"/>
      <c r="H39" s="164"/>
      <c r="I39" s="164"/>
      <c r="J39" s="27">
        <f>SUM(J27:J38)</f>
        <v>370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2.2000000000000002</v>
      </c>
      <c r="K40" s="6"/>
      <c r="L40" s="145"/>
      <c r="M40" s="194">
        <f>M25</f>
        <v>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41"/>
      <c r="I41" s="141"/>
      <c r="J41" s="30"/>
      <c r="K41" s="6"/>
      <c r="L41" s="142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42" t="s">
        <v>33</v>
      </c>
      <c r="M43" s="189">
        <f>J39*J40</f>
        <v>814.00000000000011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42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42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45"/>
      <c r="F46" s="199">
        <v>0</v>
      </c>
      <c r="G46" s="200"/>
      <c r="H46" s="142"/>
      <c r="I46" s="142"/>
      <c r="J46" s="142"/>
      <c r="K46" s="6" t="s">
        <v>49</v>
      </c>
      <c r="L46" s="145"/>
      <c r="M46" s="165">
        <f>SUM(M40+M42+M43)+M44+M45</f>
        <v>814.00000000000011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45"/>
      <c r="F47" s="205">
        <v>0</v>
      </c>
      <c r="G47" s="206"/>
      <c r="H47" s="142"/>
      <c r="I47" s="142"/>
      <c r="J47" s="142"/>
      <c r="K47" s="6" t="s">
        <v>51</v>
      </c>
      <c r="L47" s="145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45"/>
      <c r="F48" s="207">
        <f>SUM(F46:G47)</f>
        <v>0</v>
      </c>
      <c r="G48" s="208"/>
      <c r="H48" s="142"/>
      <c r="I48" s="142"/>
      <c r="J48" s="142"/>
      <c r="K48" s="6"/>
      <c r="L48" s="145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45"/>
      <c r="F49" s="205">
        <v>0</v>
      </c>
      <c r="G49" s="206"/>
      <c r="H49" s="142"/>
      <c r="I49" s="142"/>
      <c r="J49" s="142"/>
      <c r="K49" s="6"/>
      <c r="L49" s="145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45"/>
      <c r="F50" s="207">
        <f>SUM(F48:G49)</f>
        <v>0</v>
      </c>
      <c r="G50" s="208"/>
      <c r="H50" s="142"/>
      <c r="I50" s="142"/>
      <c r="J50" s="142"/>
      <c r="K50" s="6"/>
      <c r="L50" s="145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45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45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45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45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45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45"/>
      <c r="F56" s="203">
        <f>+M46-F55</f>
        <v>814.00000000000011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814.00000000000011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40"/>
      <c r="C59" s="141"/>
      <c r="D59" s="141"/>
      <c r="E59" s="141"/>
      <c r="F59" s="141"/>
      <c r="G59" s="141"/>
      <c r="H59" s="6"/>
      <c r="I59" s="141"/>
      <c r="J59" s="141"/>
      <c r="K59" s="141"/>
      <c r="L59" s="141"/>
      <c r="M59" s="141"/>
      <c r="N59" s="143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198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199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B63:G63"/>
    <mergeCell ref="I63:N63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7:G47"/>
    <mergeCell ref="M47:N47"/>
    <mergeCell ref="F48:G48"/>
    <mergeCell ref="C39:E39"/>
    <mergeCell ref="G39:I39"/>
    <mergeCell ref="H40:I40"/>
    <mergeCell ref="M40:N40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C27:E27"/>
    <mergeCell ref="G27:I27"/>
    <mergeCell ref="C28:E28"/>
    <mergeCell ref="G28:I28"/>
    <mergeCell ref="C29:E29"/>
    <mergeCell ref="G29:I29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P10" sqref="P1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40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9"/>
      <c r="M4" s="13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9" t="s">
        <v>2</v>
      </c>
      <c r="M5" s="13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25</v>
      </c>
      <c r="K8" s="134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9331.4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7"/>
      <c r="B11" s="155">
        <f>$M$9</f>
        <v>9331.4</v>
      </c>
      <c r="C11" s="156"/>
      <c r="D11" s="157" t="s">
        <v>246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242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28</v>
      </c>
      <c r="F16" s="134" t="s">
        <v>5</v>
      </c>
      <c r="G16" s="163" t="s">
        <v>68</v>
      </c>
      <c r="H16" s="163"/>
      <c r="I16" s="134" t="s">
        <v>13</v>
      </c>
      <c r="J16" s="17">
        <v>31</v>
      </c>
      <c r="K16" s="134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 t="s">
        <v>17</v>
      </c>
      <c r="L18" s="175" t="s">
        <v>19</v>
      </c>
      <c r="M18" s="177"/>
      <c r="N18" s="19" t="s">
        <v>236</v>
      </c>
      <c r="V18" s="4" t="s">
        <v>11</v>
      </c>
    </row>
    <row r="19" spans="1:22">
      <c r="A19" s="5"/>
      <c r="B19" s="170" t="s">
        <v>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34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3</v>
      </c>
      <c r="E24" s="134" t="s">
        <v>29</v>
      </c>
      <c r="F24" s="189">
        <v>2000</v>
      </c>
      <c r="G24" s="190"/>
      <c r="H24" s="6" t="s">
        <v>237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34" t="s">
        <v>29</v>
      </c>
      <c r="F25" s="189">
        <v>1200</v>
      </c>
      <c r="G25" s="190"/>
      <c r="H25" s="6" t="s">
        <v>237</v>
      </c>
      <c r="I25" s="6"/>
      <c r="J25" s="11"/>
      <c r="K25" s="6" t="s">
        <v>32</v>
      </c>
      <c r="L25" s="6"/>
      <c r="M25" s="194">
        <f>D24*F24+D25*F25+D26*F26</f>
        <v>7200</v>
      </c>
      <c r="N25" s="195"/>
    </row>
    <row r="26" spans="1:22">
      <c r="A26" s="5"/>
      <c r="B26" s="20" t="s">
        <v>33</v>
      </c>
      <c r="C26" s="6"/>
      <c r="D26" s="21"/>
      <c r="E26" s="134" t="s">
        <v>29</v>
      </c>
      <c r="F26" s="189"/>
      <c r="G26" s="190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243</v>
      </c>
      <c r="D27" s="163"/>
      <c r="E27" s="163"/>
      <c r="F27" s="134" t="s">
        <v>29</v>
      </c>
      <c r="G27" s="163" t="s">
        <v>244</v>
      </c>
      <c r="H27" s="163"/>
      <c r="I27" s="163"/>
      <c r="J27" s="22"/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244</v>
      </c>
      <c r="D28" s="163"/>
      <c r="E28" s="163"/>
      <c r="F28" s="24" t="s">
        <v>29</v>
      </c>
      <c r="G28" s="163" t="s">
        <v>229</v>
      </c>
      <c r="H28" s="163"/>
      <c r="I28" s="163"/>
      <c r="J28" s="22"/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243</v>
      </c>
      <c r="D29" s="163"/>
      <c r="E29" s="163"/>
      <c r="F29" s="24" t="s">
        <v>29</v>
      </c>
      <c r="G29" s="225" t="s">
        <v>245</v>
      </c>
      <c r="H29" s="225"/>
      <c r="I29" s="225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35</v>
      </c>
      <c r="D30" s="163"/>
      <c r="E30" s="163"/>
      <c r="F30" s="24" t="s">
        <v>29</v>
      </c>
      <c r="G30" s="163" t="s">
        <v>34</v>
      </c>
      <c r="H30" s="163"/>
      <c r="I30" s="163"/>
      <c r="J30" s="22">
        <v>254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222"/>
      <c r="D31" s="222"/>
      <c r="E31" s="222"/>
      <c r="F31" s="24" t="s">
        <v>29</v>
      </c>
      <c r="G31" s="223"/>
      <c r="H31" s="223"/>
      <c r="I31" s="223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223"/>
      <c r="D32" s="223"/>
      <c r="E32" s="223"/>
      <c r="F32" s="24" t="s">
        <v>29</v>
      </c>
      <c r="G32" s="223"/>
      <c r="H32" s="223"/>
      <c r="I32" s="223"/>
      <c r="J32" s="25"/>
      <c r="K32" s="6" t="s">
        <v>36</v>
      </c>
      <c r="L32" s="6"/>
      <c r="M32" s="6"/>
      <c r="N32" s="13"/>
    </row>
    <row r="33" spans="1:18" ht="11.25" customHeight="1">
      <c r="A33" s="5"/>
      <c r="B33" s="5" t="s">
        <v>5</v>
      </c>
      <c r="C33" s="163"/>
      <c r="D33" s="163"/>
      <c r="E33" s="163"/>
      <c r="F33" s="134" t="s">
        <v>29</v>
      </c>
      <c r="G33" s="163"/>
      <c r="H33" s="163"/>
      <c r="I33" s="163"/>
      <c r="J33" s="22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63"/>
      <c r="D34" s="163"/>
      <c r="E34" s="163"/>
      <c r="F34" s="24" t="s">
        <v>29</v>
      </c>
      <c r="G34" s="163"/>
      <c r="H34" s="163"/>
      <c r="I34" s="163"/>
      <c r="J34" s="22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34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34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34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34"/>
      <c r="G39" s="164"/>
      <c r="H39" s="164"/>
      <c r="I39" s="164"/>
      <c r="J39" s="27">
        <f>SUM(J27:J38)</f>
        <v>254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38"/>
      <c r="M40" s="194">
        <f>M25</f>
        <v>7200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34"/>
      <c r="I41" s="134"/>
      <c r="J41" s="30"/>
      <c r="K41" s="6"/>
      <c r="L41" s="135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v>225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35" t="s">
        <v>33</v>
      </c>
      <c r="M43" s="189">
        <f>J39*J40</f>
        <v>406.40000000000003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35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35" t="s">
        <v>47</v>
      </c>
      <c r="M45" s="189">
        <f>250*6</f>
        <v>1500</v>
      </c>
      <c r="N45" s="198"/>
      <c r="P45" s="39"/>
      <c r="Q45" s="6"/>
    </row>
    <row r="46" spans="1:18">
      <c r="A46" s="5"/>
      <c r="B46" s="5" t="s">
        <v>48</v>
      </c>
      <c r="C46" s="6"/>
      <c r="D46" s="6"/>
      <c r="E46" s="138"/>
      <c r="F46" s="199">
        <v>0</v>
      </c>
      <c r="G46" s="200"/>
      <c r="H46" s="135"/>
      <c r="I46" s="135"/>
      <c r="J46" s="135"/>
      <c r="K46" s="6" t="s">
        <v>49</v>
      </c>
      <c r="L46" s="138"/>
      <c r="M46" s="165">
        <f>SUM(M40+M42+M43)+M44+M45</f>
        <v>9331.4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38"/>
      <c r="F47" s="205">
        <v>0</v>
      </c>
      <c r="G47" s="206"/>
      <c r="H47" s="135"/>
      <c r="I47" s="135"/>
      <c r="J47" s="135"/>
      <c r="K47" s="6" t="s">
        <v>51</v>
      </c>
      <c r="L47" s="138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38"/>
      <c r="F48" s="207">
        <f>SUM(F46:G47)</f>
        <v>0</v>
      </c>
      <c r="G48" s="208"/>
      <c r="H48" s="135"/>
      <c r="I48" s="135"/>
      <c r="J48" s="135"/>
      <c r="K48" s="6"/>
      <c r="L48" s="138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38"/>
      <c r="F49" s="205">
        <v>0</v>
      </c>
      <c r="G49" s="206"/>
      <c r="H49" s="135"/>
      <c r="I49" s="135"/>
      <c r="J49" s="135"/>
      <c r="K49" s="6"/>
      <c r="L49" s="138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38"/>
      <c r="F50" s="207">
        <f>SUM(F48:G49)</f>
        <v>0</v>
      </c>
      <c r="G50" s="208"/>
      <c r="H50" s="135"/>
      <c r="I50" s="135"/>
      <c r="J50" s="135"/>
      <c r="K50" s="6"/>
      <c r="L50" s="138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38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38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38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38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38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38"/>
      <c r="F56" s="203">
        <f>+M46-F55</f>
        <v>9331.4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9331.4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33"/>
      <c r="C59" s="134"/>
      <c r="D59" s="134"/>
      <c r="E59" s="134"/>
      <c r="F59" s="134"/>
      <c r="G59" s="134"/>
      <c r="H59" s="6"/>
      <c r="I59" s="134"/>
      <c r="J59" s="134"/>
      <c r="K59" s="134"/>
      <c r="L59" s="134"/>
      <c r="M59" s="134"/>
      <c r="N59" s="136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239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110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H40:I40"/>
    <mergeCell ref="M40:N40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R14" sqref="R1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39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9"/>
      <c r="M4" s="13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9" t="s">
        <v>2</v>
      </c>
      <c r="M5" s="13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25</v>
      </c>
      <c r="K8" s="134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12350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7"/>
      <c r="B11" s="155">
        <f>$M$9</f>
        <v>12350</v>
      </c>
      <c r="C11" s="156"/>
      <c r="D11" s="157" t="s">
        <v>240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241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26</v>
      </c>
      <c r="F16" s="134" t="s">
        <v>5</v>
      </c>
      <c r="G16" s="163" t="s">
        <v>68</v>
      </c>
      <c r="H16" s="163"/>
      <c r="I16" s="134" t="s">
        <v>13</v>
      </c>
      <c r="J16" s="17">
        <v>28</v>
      </c>
      <c r="K16" s="134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 t="s">
        <v>17</v>
      </c>
      <c r="L18" s="175" t="s">
        <v>19</v>
      </c>
      <c r="M18" s="177"/>
      <c r="N18" s="19" t="s">
        <v>236</v>
      </c>
      <c r="V18" s="4" t="s">
        <v>11</v>
      </c>
    </row>
    <row r="19" spans="1:22">
      <c r="A19" s="5"/>
      <c r="B19" s="170" t="s">
        <v>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34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2</v>
      </c>
      <c r="E24" s="134" t="s">
        <v>29</v>
      </c>
      <c r="F24" s="189">
        <v>4000</v>
      </c>
      <c r="G24" s="190"/>
      <c r="H24" s="6" t="s">
        <v>237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34" t="s">
        <v>29</v>
      </c>
      <c r="F25" s="189">
        <v>2000</v>
      </c>
      <c r="G25" s="190"/>
      <c r="H25" s="6" t="s">
        <v>237</v>
      </c>
      <c r="I25" s="6"/>
      <c r="J25" s="11"/>
      <c r="K25" s="6" t="s">
        <v>32</v>
      </c>
      <c r="L25" s="6"/>
      <c r="M25" s="194">
        <f>D24*F24+D25*F25+D26*F26</f>
        <v>10000</v>
      </c>
      <c r="N25" s="195"/>
    </row>
    <row r="26" spans="1:22">
      <c r="A26" s="5"/>
      <c r="B26" s="20" t="s">
        <v>33</v>
      </c>
      <c r="C26" s="6"/>
      <c r="D26" s="21"/>
      <c r="E26" s="134" t="s">
        <v>29</v>
      </c>
      <c r="F26" s="189"/>
      <c r="G26" s="190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134" t="s">
        <v>29</v>
      </c>
      <c r="G27" s="163" t="s">
        <v>98</v>
      </c>
      <c r="H27" s="163"/>
      <c r="I27" s="163"/>
      <c r="J27" s="22">
        <v>110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238</v>
      </c>
      <c r="D28" s="163"/>
      <c r="E28" s="163"/>
      <c r="F28" s="24" t="s">
        <v>29</v>
      </c>
      <c r="G28" s="163" t="s">
        <v>229</v>
      </c>
      <c r="H28" s="163"/>
      <c r="I28" s="163"/>
      <c r="J28" s="22"/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238</v>
      </c>
      <c r="D29" s="163"/>
      <c r="E29" s="163"/>
      <c r="F29" s="24" t="s">
        <v>29</v>
      </c>
      <c r="G29" s="163" t="s">
        <v>34</v>
      </c>
      <c r="H29" s="163"/>
      <c r="I29" s="163"/>
      <c r="J29" s="22">
        <v>110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/>
      <c r="D30" s="163"/>
      <c r="E30" s="163"/>
      <c r="F30" s="24" t="s">
        <v>29</v>
      </c>
      <c r="G30" s="163"/>
      <c r="H30" s="163"/>
      <c r="I30" s="163"/>
      <c r="J30" s="22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222"/>
      <c r="D31" s="222"/>
      <c r="E31" s="222"/>
      <c r="F31" s="24" t="s">
        <v>29</v>
      </c>
      <c r="G31" s="223"/>
      <c r="H31" s="223"/>
      <c r="I31" s="223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223"/>
      <c r="D32" s="223"/>
      <c r="E32" s="223"/>
      <c r="F32" s="24" t="s">
        <v>29</v>
      </c>
      <c r="G32" s="223"/>
      <c r="H32" s="223"/>
      <c r="I32" s="223"/>
      <c r="J32" s="25"/>
      <c r="K32" s="6" t="s">
        <v>36</v>
      </c>
      <c r="L32" s="6"/>
      <c r="M32" s="6"/>
      <c r="N32" s="13"/>
    </row>
    <row r="33" spans="1:18" ht="11.25" customHeight="1">
      <c r="A33" s="5"/>
      <c r="B33" s="5" t="s">
        <v>5</v>
      </c>
      <c r="C33" s="163"/>
      <c r="D33" s="163"/>
      <c r="E33" s="163"/>
      <c r="F33" s="134" t="s">
        <v>29</v>
      </c>
      <c r="G33" s="163"/>
      <c r="H33" s="163"/>
      <c r="I33" s="163"/>
      <c r="J33" s="22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63"/>
      <c r="D34" s="163"/>
      <c r="E34" s="163"/>
      <c r="F34" s="24" t="s">
        <v>29</v>
      </c>
      <c r="G34" s="163"/>
      <c r="H34" s="163"/>
      <c r="I34" s="163"/>
      <c r="J34" s="22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34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34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34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34"/>
      <c r="G39" s="164"/>
      <c r="H39" s="164"/>
      <c r="I39" s="164"/>
      <c r="J39" s="27">
        <f>SUM(J27:J38)</f>
        <v>220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38"/>
      <c r="M40" s="194">
        <f>M25</f>
        <v>10000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34"/>
      <c r="I41" s="134"/>
      <c r="J41" s="30"/>
      <c r="K41" s="6"/>
      <c r="L41" s="135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249*2</f>
        <v>498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35" t="s">
        <v>33</v>
      </c>
      <c r="M43" s="189">
        <f>J39*J40</f>
        <v>352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35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35" t="s">
        <v>47</v>
      </c>
      <c r="M45" s="189">
        <f>250*6</f>
        <v>1500</v>
      </c>
      <c r="N45" s="198"/>
      <c r="P45" s="39"/>
      <c r="Q45" s="6"/>
    </row>
    <row r="46" spans="1:18">
      <c r="A46" s="5"/>
      <c r="B46" s="5" t="s">
        <v>48</v>
      </c>
      <c r="C46" s="6"/>
      <c r="D46" s="6"/>
      <c r="E46" s="138"/>
      <c r="F46" s="199">
        <v>0</v>
      </c>
      <c r="G46" s="200"/>
      <c r="H46" s="135"/>
      <c r="I46" s="135"/>
      <c r="J46" s="135"/>
      <c r="K46" s="6" t="s">
        <v>49</v>
      </c>
      <c r="L46" s="138"/>
      <c r="M46" s="165">
        <f>SUM(M40+M42+M43)+M44+M45</f>
        <v>12350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38"/>
      <c r="F47" s="205">
        <v>0</v>
      </c>
      <c r="G47" s="206"/>
      <c r="H47" s="135"/>
      <c r="I47" s="135"/>
      <c r="J47" s="135"/>
      <c r="K47" s="6" t="s">
        <v>51</v>
      </c>
      <c r="L47" s="138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38"/>
      <c r="F48" s="207">
        <f>SUM(F46:G47)</f>
        <v>0</v>
      </c>
      <c r="G48" s="208"/>
      <c r="H48" s="135"/>
      <c r="I48" s="135"/>
      <c r="J48" s="135"/>
      <c r="K48" s="6"/>
      <c r="L48" s="138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38"/>
      <c r="F49" s="205">
        <v>0</v>
      </c>
      <c r="G49" s="206"/>
      <c r="H49" s="135"/>
      <c r="I49" s="135"/>
      <c r="J49" s="135"/>
      <c r="K49" s="6"/>
      <c r="L49" s="138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38"/>
      <c r="F50" s="207">
        <f>SUM(F48:G49)</f>
        <v>0</v>
      </c>
      <c r="G50" s="208"/>
      <c r="H50" s="135"/>
      <c r="I50" s="135"/>
      <c r="J50" s="135"/>
      <c r="K50" s="6"/>
      <c r="L50" s="138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38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38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38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38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38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38"/>
      <c r="F56" s="203">
        <f>+M46-F55</f>
        <v>12350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12350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33"/>
      <c r="C59" s="134"/>
      <c r="D59" s="134"/>
      <c r="E59" s="134"/>
      <c r="F59" s="134"/>
      <c r="G59" s="134"/>
      <c r="H59" s="6"/>
      <c r="I59" s="134"/>
      <c r="J59" s="134"/>
      <c r="K59" s="134"/>
      <c r="L59" s="134"/>
      <c r="M59" s="134"/>
      <c r="N59" s="136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239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110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H40:I40"/>
    <mergeCell ref="M40:N40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U8" sqref="U8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38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9"/>
      <c r="M4" s="13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9" t="s">
        <v>2</v>
      </c>
      <c r="M5" s="13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25</v>
      </c>
      <c r="K8" s="134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11184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7"/>
      <c r="B11" s="155">
        <f>$M$9</f>
        <v>11184</v>
      </c>
      <c r="C11" s="156"/>
      <c r="D11" s="157" t="s">
        <v>250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249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27</v>
      </c>
      <c r="F16" s="134" t="s">
        <v>5</v>
      </c>
      <c r="G16" s="163" t="s">
        <v>68</v>
      </c>
      <c r="H16" s="163"/>
      <c r="I16" s="134" t="s">
        <v>13</v>
      </c>
      <c r="J16" s="17">
        <v>28</v>
      </c>
      <c r="K16" s="134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 t="s">
        <v>17</v>
      </c>
      <c r="L18" s="175" t="s">
        <v>19</v>
      </c>
      <c r="M18" s="177"/>
      <c r="N18" s="19" t="s">
        <v>248</v>
      </c>
      <c r="V18" s="4" t="s">
        <v>11</v>
      </c>
    </row>
    <row r="19" spans="1:22">
      <c r="A19" s="5"/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34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2</v>
      </c>
      <c r="E24" s="134" t="s">
        <v>29</v>
      </c>
      <c r="F24" s="189">
        <v>4000</v>
      </c>
      <c r="G24" s="190"/>
      <c r="H24" s="6" t="s">
        <v>226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/>
      <c r="E25" s="134" t="s">
        <v>29</v>
      </c>
      <c r="F25" s="189"/>
      <c r="G25" s="190"/>
      <c r="H25" s="6"/>
      <c r="I25" s="6"/>
      <c r="J25" s="11"/>
      <c r="K25" s="6" t="s">
        <v>32</v>
      </c>
      <c r="L25" s="6"/>
      <c r="M25" s="194">
        <f>D24*F24+D25*F25+D26*F26</f>
        <v>8000</v>
      </c>
      <c r="N25" s="195"/>
    </row>
    <row r="26" spans="1:22">
      <c r="A26" s="5"/>
      <c r="B26" s="20" t="s">
        <v>33</v>
      </c>
      <c r="C26" s="6"/>
      <c r="D26" s="21"/>
      <c r="E26" s="134" t="s">
        <v>29</v>
      </c>
      <c r="F26" s="189"/>
      <c r="G26" s="190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134" t="s">
        <v>29</v>
      </c>
      <c r="G27" s="163" t="s">
        <v>98</v>
      </c>
      <c r="H27" s="163"/>
      <c r="I27" s="163"/>
      <c r="J27" s="22">
        <v>110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228</v>
      </c>
      <c r="D28" s="163"/>
      <c r="E28" s="163"/>
      <c r="F28" s="24" t="s">
        <v>29</v>
      </c>
      <c r="G28" s="163" t="s">
        <v>34</v>
      </c>
      <c r="H28" s="163"/>
      <c r="I28" s="163"/>
      <c r="J28" s="22">
        <v>110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228</v>
      </c>
      <c r="D29" s="163"/>
      <c r="E29" s="163"/>
      <c r="F29" s="24" t="s">
        <v>29</v>
      </c>
      <c r="G29" s="163" t="s">
        <v>229</v>
      </c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223" t="s">
        <v>229</v>
      </c>
      <c r="D30" s="223"/>
      <c r="E30" s="223"/>
      <c r="F30" s="24" t="s">
        <v>29</v>
      </c>
      <c r="G30" s="222" t="s">
        <v>98</v>
      </c>
      <c r="H30" s="222"/>
      <c r="I30" s="222"/>
      <c r="J30" s="22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222" t="s">
        <v>34</v>
      </c>
      <c r="D31" s="222"/>
      <c r="E31" s="222"/>
      <c r="F31" s="24" t="s">
        <v>29</v>
      </c>
      <c r="G31" s="223" t="s">
        <v>98</v>
      </c>
      <c r="H31" s="223"/>
      <c r="I31" s="223"/>
      <c r="J31" s="25">
        <v>110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223" t="s">
        <v>228</v>
      </c>
      <c r="D32" s="223"/>
      <c r="E32" s="223"/>
      <c r="F32" s="24" t="s">
        <v>29</v>
      </c>
      <c r="G32" s="223" t="s">
        <v>34</v>
      </c>
      <c r="H32" s="223"/>
      <c r="I32" s="223"/>
      <c r="J32" s="25">
        <v>110</v>
      </c>
      <c r="K32" s="6" t="s">
        <v>36</v>
      </c>
      <c r="L32" s="6"/>
      <c r="M32" s="6"/>
      <c r="N32" s="13"/>
    </row>
    <row r="33" spans="1:18" ht="11.25" customHeight="1">
      <c r="A33" s="5"/>
      <c r="B33" s="5" t="s">
        <v>5</v>
      </c>
      <c r="C33" s="163" t="s">
        <v>38</v>
      </c>
      <c r="D33" s="163"/>
      <c r="E33" s="163"/>
      <c r="F33" s="134" t="s">
        <v>29</v>
      </c>
      <c r="G33" s="163" t="s">
        <v>38</v>
      </c>
      <c r="H33" s="163"/>
      <c r="I33" s="163"/>
      <c r="J33" s="22">
        <v>100</v>
      </c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63"/>
      <c r="D34" s="163"/>
      <c r="E34" s="163"/>
      <c r="F34" s="24" t="s">
        <v>29</v>
      </c>
      <c r="G34" s="163"/>
      <c r="H34" s="163"/>
      <c r="I34" s="163"/>
      <c r="J34" s="22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34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34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34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34"/>
      <c r="G39" s="164"/>
      <c r="H39" s="164"/>
      <c r="I39" s="164"/>
      <c r="J39" s="27">
        <f>SUM(J27:J38)</f>
        <v>540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2.2000000000000002</v>
      </c>
      <c r="K40" s="6"/>
      <c r="L40" s="138"/>
      <c r="M40" s="194">
        <f>M25</f>
        <v>8000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34"/>
      <c r="I41" s="134"/>
      <c r="J41" s="30"/>
      <c r="K41" s="6"/>
      <c r="L41" s="135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249*4</f>
        <v>996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35" t="s">
        <v>33</v>
      </c>
      <c r="M43" s="189">
        <f>J39*J40</f>
        <v>1188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35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35" t="s">
        <v>47</v>
      </c>
      <c r="M45" s="189">
        <f>250*4</f>
        <v>1000</v>
      </c>
      <c r="N45" s="198"/>
      <c r="P45" s="39"/>
      <c r="Q45" s="6"/>
    </row>
    <row r="46" spans="1:18">
      <c r="A46" s="5"/>
      <c r="B46" s="5" t="s">
        <v>48</v>
      </c>
      <c r="C46" s="6"/>
      <c r="D46" s="6"/>
      <c r="E46" s="138"/>
      <c r="F46" s="199">
        <v>0</v>
      </c>
      <c r="G46" s="200"/>
      <c r="H46" s="135"/>
      <c r="I46" s="135"/>
      <c r="J46" s="135"/>
      <c r="K46" s="6" t="s">
        <v>49</v>
      </c>
      <c r="L46" s="138"/>
      <c r="M46" s="165">
        <f>SUM(M40+M42+M43)+M44+M45</f>
        <v>11184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38"/>
      <c r="F47" s="205">
        <v>0</v>
      </c>
      <c r="G47" s="206"/>
      <c r="H47" s="135"/>
      <c r="I47" s="135"/>
      <c r="J47" s="135"/>
      <c r="K47" s="6" t="s">
        <v>51</v>
      </c>
      <c r="L47" s="138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38"/>
      <c r="F48" s="207">
        <f>SUM(F46:G47)</f>
        <v>0</v>
      </c>
      <c r="G48" s="208"/>
      <c r="H48" s="135"/>
      <c r="I48" s="135"/>
      <c r="J48" s="135"/>
      <c r="K48" s="6"/>
      <c r="L48" s="138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38"/>
      <c r="F49" s="205">
        <v>0</v>
      </c>
      <c r="G49" s="206"/>
      <c r="H49" s="135"/>
      <c r="I49" s="135"/>
      <c r="J49" s="135"/>
      <c r="K49" s="6"/>
      <c r="L49" s="138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38"/>
      <c r="F50" s="207">
        <f>SUM(F48:G49)</f>
        <v>0</v>
      </c>
      <c r="G50" s="208"/>
      <c r="H50" s="135"/>
      <c r="I50" s="135"/>
      <c r="J50" s="135"/>
      <c r="K50" s="6"/>
      <c r="L50" s="138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38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38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38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38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38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38"/>
      <c r="F56" s="203">
        <f>+M46-F55</f>
        <v>11184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11184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33"/>
      <c r="C59" s="134"/>
      <c r="D59" s="134"/>
      <c r="E59" s="134"/>
      <c r="F59" s="134"/>
      <c r="G59" s="134"/>
      <c r="H59" s="6"/>
      <c r="I59" s="134"/>
      <c r="J59" s="134"/>
      <c r="K59" s="134"/>
      <c r="L59" s="134"/>
      <c r="M59" s="134"/>
      <c r="N59" s="136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105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235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F26:G26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7:E27"/>
    <mergeCell ref="G27:I27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F47:G47"/>
    <mergeCell ref="M47:N47"/>
    <mergeCell ref="F48:G48"/>
    <mergeCell ref="C39:E39"/>
    <mergeCell ref="G39:I39"/>
    <mergeCell ref="H40:I40"/>
    <mergeCell ref="M40:N40"/>
    <mergeCell ref="M41:N4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F49:G49"/>
    <mergeCell ref="F50:G50"/>
    <mergeCell ref="P54:Q54"/>
    <mergeCell ref="F55:G55"/>
    <mergeCell ref="F57:G57"/>
    <mergeCell ref="F51:G51"/>
    <mergeCell ref="F52:G52"/>
    <mergeCell ref="F53:G53"/>
    <mergeCell ref="F54:G54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Q7" sqref="Q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37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2"/>
      <c r="M4" s="13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2" t="s">
        <v>2</v>
      </c>
      <c r="M5" s="13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22</v>
      </c>
      <c r="K8" s="127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26650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0"/>
      <c r="B11" s="155">
        <f>$M$9</f>
        <v>26650</v>
      </c>
      <c r="C11" s="156"/>
      <c r="D11" s="157" t="s">
        <v>234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225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25</v>
      </c>
      <c r="F16" s="127" t="s">
        <v>5</v>
      </c>
      <c r="G16" s="163" t="s">
        <v>68</v>
      </c>
      <c r="H16" s="163"/>
      <c r="I16" s="127" t="s">
        <v>13</v>
      </c>
      <c r="J16" s="17">
        <v>31</v>
      </c>
      <c r="K16" s="127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 t="s">
        <v>17</v>
      </c>
      <c r="L18" s="175" t="s">
        <v>19</v>
      </c>
      <c r="M18" s="177"/>
      <c r="N18" s="19" t="s">
        <v>233</v>
      </c>
      <c r="V18" s="4" t="s">
        <v>11</v>
      </c>
    </row>
    <row r="19" spans="1:22">
      <c r="A19" s="5"/>
      <c r="B19" s="170" t="s">
        <v>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27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4</v>
      </c>
      <c r="E24" s="127" t="s">
        <v>29</v>
      </c>
      <c r="F24" s="189">
        <v>4000</v>
      </c>
      <c r="G24" s="190"/>
      <c r="H24" s="6" t="s">
        <v>226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2</v>
      </c>
      <c r="E25" s="127" t="s">
        <v>29</v>
      </c>
      <c r="F25" s="189">
        <v>2000</v>
      </c>
      <c r="G25" s="190"/>
      <c r="H25" s="6" t="s">
        <v>227</v>
      </c>
      <c r="I25" s="6"/>
      <c r="J25" s="11"/>
      <c r="K25" s="6" t="s">
        <v>32</v>
      </c>
      <c r="L25" s="6"/>
      <c r="M25" s="194">
        <f>D24*F24+D25*F25+D26*F26</f>
        <v>21200</v>
      </c>
      <c r="N25" s="195"/>
    </row>
    <row r="26" spans="1:22">
      <c r="A26" s="5"/>
      <c r="B26" s="20" t="s">
        <v>33</v>
      </c>
      <c r="C26" s="6"/>
      <c r="D26" s="21">
        <v>1</v>
      </c>
      <c r="E26" s="127" t="s">
        <v>29</v>
      </c>
      <c r="F26" s="189">
        <v>1200</v>
      </c>
      <c r="G26" s="190"/>
      <c r="H26" s="6" t="s">
        <v>227</v>
      </c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127" t="s">
        <v>29</v>
      </c>
      <c r="G27" s="163" t="s">
        <v>98</v>
      </c>
      <c r="H27" s="163"/>
      <c r="I27" s="163"/>
      <c r="J27" s="22">
        <v>110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228</v>
      </c>
      <c r="D28" s="163"/>
      <c r="E28" s="163"/>
      <c r="F28" s="24" t="s">
        <v>29</v>
      </c>
      <c r="G28" s="163" t="s">
        <v>34</v>
      </c>
      <c r="H28" s="163"/>
      <c r="I28" s="163"/>
      <c r="J28" s="22">
        <v>110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228</v>
      </c>
      <c r="D29" s="163"/>
      <c r="E29" s="163"/>
      <c r="F29" s="24" t="s">
        <v>29</v>
      </c>
      <c r="G29" s="163" t="s">
        <v>229</v>
      </c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223" t="s">
        <v>229</v>
      </c>
      <c r="D30" s="223"/>
      <c r="E30" s="223"/>
      <c r="F30" s="24" t="s">
        <v>29</v>
      </c>
      <c r="G30" s="222" t="s">
        <v>230</v>
      </c>
      <c r="H30" s="222"/>
      <c r="I30" s="222"/>
      <c r="J30" s="22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222" t="s">
        <v>230</v>
      </c>
      <c r="D31" s="222"/>
      <c r="E31" s="222"/>
      <c r="F31" s="24" t="s">
        <v>29</v>
      </c>
      <c r="G31" s="223" t="s">
        <v>229</v>
      </c>
      <c r="H31" s="223"/>
      <c r="I31" s="223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223" t="s">
        <v>231</v>
      </c>
      <c r="D32" s="223"/>
      <c r="E32" s="223"/>
      <c r="F32" s="24" t="s">
        <v>29</v>
      </c>
      <c r="G32" s="223" t="s">
        <v>98</v>
      </c>
      <c r="H32" s="223"/>
      <c r="I32" s="223"/>
      <c r="J32" s="25"/>
      <c r="K32" s="6" t="s">
        <v>36</v>
      </c>
      <c r="L32" s="6"/>
      <c r="M32" s="6"/>
      <c r="N32" s="13"/>
    </row>
    <row r="33" spans="1:18" ht="11.25" customHeight="1">
      <c r="A33" s="5"/>
      <c r="B33" s="5" t="s">
        <v>5</v>
      </c>
      <c r="C33" s="163" t="s">
        <v>34</v>
      </c>
      <c r="D33" s="163"/>
      <c r="E33" s="163"/>
      <c r="F33" s="127" t="s">
        <v>29</v>
      </c>
      <c r="G33" s="163" t="s">
        <v>98</v>
      </c>
      <c r="H33" s="163"/>
      <c r="I33" s="163"/>
      <c r="J33" s="22">
        <v>110</v>
      </c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63" t="s">
        <v>228</v>
      </c>
      <c r="D34" s="163"/>
      <c r="E34" s="163"/>
      <c r="F34" s="24" t="s">
        <v>29</v>
      </c>
      <c r="G34" s="163" t="s">
        <v>34</v>
      </c>
      <c r="H34" s="163"/>
      <c r="I34" s="163"/>
      <c r="J34" s="22">
        <v>110</v>
      </c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27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27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27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27"/>
      <c r="G39" s="164"/>
      <c r="H39" s="164"/>
      <c r="I39" s="164"/>
      <c r="J39" s="27">
        <f>SUM(J27:J38)</f>
        <v>440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31"/>
      <c r="M40" s="194">
        <f>M25</f>
        <v>21200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27"/>
      <c r="I41" s="127"/>
      <c r="J41" s="30"/>
      <c r="K41" s="6"/>
      <c r="L41" s="128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249*4</f>
        <v>996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28" t="s">
        <v>33</v>
      </c>
      <c r="M43" s="189">
        <f>J39*J40</f>
        <v>704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28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28" t="s">
        <v>47</v>
      </c>
      <c r="M45" s="189">
        <f>250*15</f>
        <v>3750</v>
      </c>
      <c r="N45" s="198"/>
      <c r="P45" s="39"/>
      <c r="Q45" s="6"/>
    </row>
    <row r="46" spans="1:18">
      <c r="A46" s="5"/>
      <c r="B46" s="5" t="s">
        <v>48</v>
      </c>
      <c r="C46" s="6"/>
      <c r="D46" s="6"/>
      <c r="E46" s="131"/>
      <c r="F46" s="199">
        <v>0</v>
      </c>
      <c r="G46" s="200"/>
      <c r="H46" s="128"/>
      <c r="I46" s="128"/>
      <c r="J46" s="128"/>
      <c r="K46" s="6" t="s">
        <v>49</v>
      </c>
      <c r="L46" s="131"/>
      <c r="M46" s="165">
        <f>SUM(M40+M42+M43)+M44+M45</f>
        <v>26650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31"/>
      <c r="F47" s="205">
        <v>0</v>
      </c>
      <c r="G47" s="206"/>
      <c r="H47" s="128"/>
      <c r="I47" s="128"/>
      <c r="J47" s="128"/>
      <c r="K47" s="6" t="s">
        <v>51</v>
      </c>
      <c r="L47" s="131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31"/>
      <c r="F48" s="207">
        <f>SUM(F46:G47)</f>
        <v>0</v>
      </c>
      <c r="G48" s="208"/>
      <c r="H48" s="128"/>
      <c r="I48" s="128"/>
      <c r="J48" s="128"/>
      <c r="K48" s="6"/>
      <c r="L48" s="131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31"/>
      <c r="F49" s="205">
        <v>0</v>
      </c>
      <c r="G49" s="206"/>
      <c r="H49" s="128"/>
      <c r="I49" s="128"/>
      <c r="J49" s="128"/>
      <c r="K49" s="6"/>
      <c r="L49" s="131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31"/>
      <c r="F50" s="207">
        <f>SUM(F48:G49)</f>
        <v>0</v>
      </c>
      <c r="G50" s="208"/>
      <c r="H50" s="128"/>
      <c r="I50" s="128"/>
      <c r="J50" s="128"/>
      <c r="K50" s="6"/>
      <c r="L50" s="131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31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31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31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31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31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31"/>
      <c r="F56" s="203">
        <f>+M46-F55</f>
        <v>26650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26650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26"/>
      <c r="C59" s="127"/>
      <c r="D59" s="127"/>
      <c r="E59" s="127"/>
      <c r="F59" s="127"/>
      <c r="G59" s="127"/>
      <c r="H59" s="6"/>
      <c r="I59" s="127"/>
      <c r="J59" s="127"/>
      <c r="K59" s="127"/>
      <c r="L59" s="127"/>
      <c r="M59" s="127"/>
      <c r="N59" s="129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232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110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2">
    <mergeCell ref="G30:I30"/>
    <mergeCell ref="C30:E30"/>
    <mergeCell ref="B62:G62"/>
    <mergeCell ref="I62:N62"/>
    <mergeCell ref="B63:G63"/>
    <mergeCell ref="I63:N63"/>
    <mergeCell ref="F52:G52"/>
    <mergeCell ref="F53:G53"/>
    <mergeCell ref="F54:G54"/>
    <mergeCell ref="H40:I40"/>
    <mergeCell ref="M40:N40"/>
    <mergeCell ref="M41:N41"/>
    <mergeCell ref="C37:E37"/>
    <mergeCell ref="G37:I37"/>
    <mergeCell ref="C38:E38"/>
    <mergeCell ref="G38:I38"/>
    <mergeCell ref="B64:G64"/>
    <mergeCell ref="I64:N64"/>
    <mergeCell ref="F57:G57"/>
    <mergeCell ref="B58:G58"/>
    <mergeCell ref="I58:N58"/>
    <mergeCell ref="B60:G60"/>
    <mergeCell ref="B61:G61"/>
    <mergeCell ref="I61:N61"/>
    <mergeCell ref="P54:Q54"/>
    <mergeCell ref="F55:G55"/>
    <mergeCell ref="F56:G56"/>
    <mergeCell ref="F47:G47"/>
    <mergeCell ref="M47:N47"/>
    <mergeCell ref="F48:G48"/>
    <mergeCell ref="F49:G49"/>
    <mergeCell ref="F50:G50"/>
    <mergeCell ref="F51:G51"/>
    <mergeCell ref="P42:Q42"/>
    <mergeCell ref="M43:N43"/>
    <mergeCell ref="M44:N44"/>
    <mergeCell ref="M45:N45"/>
    <mergeCell ref="F46:G46"/>
    <mergeCell ref="M46:N46"/>
    <mergeCell ref="G42:J42"/>
    <mergeCell ref="K42:L42"/>
    <mergeCell ref="M42:N42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B21:E21"/>
    <mergeCell ref="F21:I21"/>
    <mergeCell ref="J21:K21"/>
    <mergeCell ref="L21:N21"/>
    <mergeCell ref="C29:E29"/>
    <mergeCell ref="G29:I29"/>
    <mergeCell ref="C28:E28"/>
    <mergeCell ref="G28:I28"/>
    <mergeCell ref="F23:G23"/>
    <mergeCell ref="F24:G24"/>
    <mergeCell ref="M24:N24"/>
    <mergeCell ref="F25:G25"/>
    <mergeCell ref="M25:N25"/>
    <mergeCell ref="C27:E27"/>
    <mergeCell ref="G27:I27"/>
    <mergeCell ref="F26:G26"/>
    <mergeCell ref="B19:N19"/>
    <mergeCell ref="B20:E20"/>
    <mergeCell ref="F20:I20"/>
    <mergeCell ref="J20:K20"/>
    <mergeCell ref="B11:C11"/>
    <mergeCell ref="D11:N11"/>
    <mergeCell ref="B13:N15"/>
    <mergeCell ref="G16:H16"/>
    <mergeCell ref="L16:M16"/>
    <mergeCell ref="B17:N17"/>
    <mergeCell ref="B18:C18"/>
    <mergeCell ref="E18:G18"/>
    <mergeCell ref="I18:J18"/>
    <mergeCell ref="L18:M18"/>
    <mergeCell ref="L20:N20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abSelected="1" zoomScaleNormal="100" workbookViewId="0">
      <selection activeCell="V37" sqref="V3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36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9"/>
      <c r="M4" s="11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9" t="s">
        <v>2</v>
      </c>
      <c r="M5" s="11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21</v>
      </c>
      <c r="K8" s="120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4847.6000000000004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23"/>
      <c r="B11" s="155">
        <f>$M$9</f>
        <v>4847.6000000000004</v>
      </c>
      <c r="C11" s="156"/>
      <c r="D11" s="157" t="s">
        <v>224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223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24</v>
      </c>
      <c r="F16" s="120" t="s">
        <v>5</v>
      </c>
      <c r="G16" s="163" t="s">
        <v>68</v>
      </c>
      <c r="H16" s="163"/>
      <c r="I16" s="120" t="s">
        <v>13</v>
      </c>
      <c r="J16" s="17">
        <v>26</v>
      </c>
      <c r="K16" s="120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20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2</v>
      </c>
      <c r="E24" s="120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20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2880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20" t="s">
        <v>29</v>
      </c>
      <c r="G27" s="163" t="s">
        <v>147</v>
      </c>
      <c r="H27" s="163"/>
      <c r="I27" s="163"/>
      <c r="J27" s="22">
        <v>435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147</v>
      </c>
      <c r="D28" s="163"/>
      <c r="E28" s="163"/>
      <c r="F28" s="24" t="s">
        <v>29</v>
      </c>
      <c r="G28" s="163" t="s">
        <v>146</v>
      </c>
      <c r="H28" s="163"/>
      <c r="I28" s="163"/>
      <c r="J28" s="22">
        <v>57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189</v>
      </c>
      <c r="D29" s="163"/>
      <c r="E29" s="163"/>
      <c r="F29" s="24" t="s">
        <v>29</v>
      </c>
      <c r="G29" s="163" t="s">
        <v>147</v>
      </c>
      <c r="H29" s="163"/>
      <c r="I29" s="163"/>
      <c r="J29" s="22">
        <v>57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147</v>
      </c>
      <c r="D30" s="163"/>
      <c r="E30" s="163"/>
      <c r="F30" s="24" t="s">
        <v>29</v>
      </c>
      <c r="G30" s="163" t="s">
        <v>146</v>
      </c>
      <c r="H30" s="163"/>
      <c r="I30" s="163"/>
      <c r="J30" s="25">
        <v>57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189</v>
      </c>
      <c r="D31" s="182"/>
      <c r="E31" s="182"/>
      <c r="F31" s="24" t="s">
        <v>29</v>
      </c>
      <c r="G31" s="182" t="s">
        <v>37</v>
      </c>
      <c r="H31" s="182"/>
      <c r="I31" s="182"/>
      <c r="J31" s="25">
        <v>385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38</v>
      </c>
      <c r="D32" s="182"/>
      <c r="E32" s="182"/>
      <c r="F32" s="24" t="s">
        <v>29</v>
      </c>
      <c r="G32" s="182" t="s">
        <v>38</v>
      </c>
      <c r="H32" s="182"/>
      <c r="I32" s="182"/>
      <c r="J32" s="25">
        <v>100</v>
      </c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20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20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20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20"/>
      <c r="G39" s="164"/>
      <c r="H39" s="164"/>
      <c r="I39" s="164"/>
      <c r="J39" s="27">
        <f>SUM(J27:J38)</f>
        <v>1091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24"/>
      <c r="M40" s="194">
        <f>M25</f>
        <v>2880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20"/>
      <c r="I41" s="120"/>
      <c r="J41" s="30"/>
      <c r="K41" s="6"/>
      <c r="L41" s="125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111*2</f>
        <v>222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25" t="s">
        <v>33</v>
      </c>
      <c r="M43" s="189">
        <f>J39*J40</f>
        <v>1745.6000000000001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25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25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24"/>
      <c r="F46" s="199">
        <v>0</v>
      </c>
      <c r="G46" s="200"/>
      <c r="H46" s="125"/>
      <c r="I46" s="125"/>
      <c r="J46" s="125"/>
      <c r="K46" s="6" t="s">
        <v>49</v>
      </c>
      <c r="L46" s="124"/>
      <c r="M46" s="165">
        <f>SUM(M40+M42+M43)+M44+M45</f>
        <v>4847.6000000000004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24"/>
      <c r="F47" s="205">
        <v>0</v>
      </c>
      <c r="G47" s="206"/>
      <c r="H47" s="125"/>
      <c r="I47" s="125"/>
      <c r="J47" s="125"/>
      <c r="K47" s="6" t="s">
        <v>51</v>
      </c>
      <c r="L47" s="124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24"/>
      <c r="F48" s="207">
        <f>SUM(F46:G47)</f>
        <v>0</v>
      </c>
      <c r="G48" s="208"/>
      <c r="H48" s="125"/>
      <c r="I48" s="125"/>
      <c r="J48" s="125"/>
      <c r="K48" s="6"/>
      <c r="L48" s="124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24"/>
      <c r="F49" s="205">
        <v>0</v>
      </c>
      <c r="G49" s="206"/>
      <c r="H49" s="125"/>
      <c r="I49" s="125"/>
      <c r="J49" s="125"/>
      <c r="K49" s="6"/>
      <c r="L49" s="124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24"/>
      <c r="F50" s="207">
        <f>SUM(F48:G49)</f>
        <v>0</v>
      </c>
      <c r="G50" s="208"/>
      <c r="H50" s="125"/>
      <c r="I50" s="125"/>
      <c r="J50" s="125"/>
      <c r="K50" s="6"/>
      <c r="L50" s="124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24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24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24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24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24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24"/>
      <c r="F56" s="203">
        <f>+M46-F55</f>
        <v>4847.6000000000004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4847.6000000000004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21"/>
      <c r="C59" s="120"/>
      <c r="D59" s="120"/>
      <c r="E59" s="120"/>
      <c r="F59" s="120"/>
      <c r="G59" s="120"/>
      <c r="H59" s="6"/>
      <c r="I59" s="120"/>
      <c r="J59" s="120"/>
      <c r="K59" s="120"/>
      <c r="L59" s="120"/>
      <c r="M59" s="120"/>
      <c r="N59" s="122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221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222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3" zoomScaleNormal="100" workbookViewId="0">
      <selection activeCell="R14" sqref="R1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35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8"/>
      <c r="M4" s="11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8" t="s">
        <v>2</v>
      </c>
      <c r="M5" s="11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20</v>
      </c>
      <c r="K8" s="113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4000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6"/>
      <c r="B11" s="155">
        <f>$M$9</f>
        <v>4000</v>
      </c>
      <c r="C11" s="156"/>
      <c r="D11" s="157" t="s">
        <v>217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216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25</v>
      </c>
      <c r="F16" s="113" t="s">
        <v>5</v>
      </c>
      <c r="G16" s="163" t="s">
        <v>68</v>
      </c>
      <c r="H16" s="163"/>
      <c r="I16" s="113" t="s">
        <v>13</v>
      </c>
      <c r="J16" s="17">
        <v>28</v>
      </c>
      <c r="K16" s="113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13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3</v>
      </c>
      <c r="E24" s="113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13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4000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13" t="s">
        <v>29</v>
      </c>
      <c r="G27" s="163" t="s">
        <v>166</v>
      </c>
      <c r="H27" s="163"/>
      <c r="I27" s="163"/>
      <c r="J27" s="22"/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166</v>
      </c>
      <c r="D28" s="163"/>
      <c r="E28" s="163"/>
      <c r="F28" s="24" t="s">
        <v>29</v>
      </c>
      <c r="G28" s="163" t="s">
        <v>133</v>
      </c>
      <c r="H28" s="163"/>
      <c r="I28" s="163"/>
      <c r="J28" s="22"/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135</v>
      </c>
      <c r="D29" s="163"/>
      <c r="E29" s="163"/>
      <c r="F29" s="24" t="s">
        <v>29</v>
      </c>
      <c r="G29" s="163" t="s">
        <v>210</v>
      </c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210</v>
      </c>
      <c r="D30" s="163"/>
      <c r="E30" s="163"/>
      <c r="F30" s="24" t="s">
        <v>29</v>
      </c>
      <c r="G30" s="163" t="s">
        <v>133</v>
      </c>
      <c r="H30" s="163"/>
      <c r="I30" s="163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211</v>
      </c>
      <c r="D31" s="182"/>
      <c r="E31" s="182"/>
      <c r="F31" s="24" t="s">
        <v>29</v>
      </c>
      <c r="G31" s="182" t="s">
        <v>212</v>
      </c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212</v>
      </c>
      <c r="D32" s="182"/>
      <c r="E32" s="182"/>
      <c r="F32" s="24" t="s">
        <v>29</v>
      </c>
      <c r="G32" s="182" t="s">
        <v>133</v>
      </c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 t="s">
        <v>135</v>
      </c>
      <c r="D33" s="182"/>
      <c r="E33" s="182"/>
      <c r="F33" s="24" t="s">
        <v>29</v>
      </c>
      <c r="G33" s="182" t="s">
        <v>213</v>
      </c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 t="s">
        <v>213</v>
      </c>
      <c r="D34" s="182"/>
      <c r="E34" s="182"/>
      <c r="F34" s="24" t="s">
        <v>29</v>
      </c>
      <c r="G34" s="182" t="s">
        <v>34</v>
      </c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 t="s">
        <v>38</v>
      </c>
      <c r="D35" s="182"/>
      <c r="E35" s="182"/>
      <c r="F35" s="24" t="s">
        <v>29</v>
      </c>
      <c r="G35" s="182" t="s">
        <v>38</v>
      </c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13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13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13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13"/>
      <c r="G39" s="164"/>
      <c r="H39" s="164"/>
      <c r="I39" s="164"/>
      <c r="J39" s="27">
        <f>SUM(J27:J38)</f>
        <v>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17"/>
      <c r="M40" s="194">
        <f>M25</f>
        <v>4000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13"/>
      <c r="I41" s="113"/>
      <c r="J41" s="30"/>
      <c r="K41" s="6"/>
      <c r="L41" s="114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14" t="s">
        <v>33</v>
      </c>
      <c r="M43" s="189">
        <f>J39*J40</f>
        <v>0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14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14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17"/>
      <c r="F46" s="199">
        <v>0</v>
      </c>
      <c r="G46" s="200"/>
      <c r="H46" s="114"/>
      <c r="I46" s="114"/>
      <c r="J46" s="114"/>
      <c r="K46" s="6" t="s">
        <v>49</v>
      </c>
      <c r="L46" s="117"/>
      <c r="M46" s="165">
        <f>SUM(M40+M42+M43)+M44+M45</f>
        <v>4000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17"/>
      <c r="F47" s="205">
        <v>0</v>
      </c>
      <c r="G47" s="206"/>
      <c r="H47" s="114"/>
      <c r="I47" s="114"/>
      <c r="J47" s="114"/>
      <c r="K47" s="6" t="s">
        <v>51</v>
      </c>
      <c r="L47" s="117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17"/>
      <c r="F48" s="207">
        <f>SUM(F46:G47)</f>
        <v>0</v>
      </c>
      <c r="G48" s="208"/>
      <c r="H48" s="114"/>
      <c r="I48" s="114"/>
      <c r="J48" s="114"/>
      <c r="K48" s="6"/>
      <c r="L48" s="117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17"/>
      <c r="F49" s="205">
        <v>0</v>
      </c>
      <c r="G49" s="206"/>
      <c r="H49" s="114"/>
      <c r="I49" s="114"/>
      <c r="J49" s="114"/>
      <c r="K49" s="6"/>
      <c r="L49" s="117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17"/>
      <c r="F50" s="207">
        <f>SUM(F48:G49)</f>
        <v>0</v>
      </c>
      <c r="G50" s="208"/>
      <c r="H50" s="114"/>
      <c r="I50" s="114"/>
      <c r="J50" s="114"/>
      <c r="K50" s="6"/>
      <c r="L50" s="117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17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17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17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17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17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17"/>
      <c r="F56" s="203">
        <f>+M46-F55</f>
        <v>4000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4000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12"/>
      <c r="C59" s="113"/>
      <c r="D59" s="113"/>
      <c r="E59" s="113"/>
      <c r="F59" s="113"/>
      <c r="G59" s="113"/>
      <c r="H59" s="6"/>
      <c r="I59" s="113"/>
      <c r="J59" s="113"/>
      <c r="K59" s="113"/>
      <c r="L59" s="113"/>
      <c r="M59" s="113"/>
      <c r="N59" s="115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83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183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13"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34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8"/>
      <c r="M4" s="11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8" t="s">
        <v>2</v>
      </c>
      <c r="M5" s="11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20</v>
      </c>
      <c r="K8" s="113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7538.4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6"/>
      <c r="B11" s="155">
        <f>$M$9</f>
        <v>7538.4</v>
      </c>
      <c r="C11" s="156"/>
      <c r="D11" s="157" t="s">
        <v>219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209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25</v>
      </c>
      <c r="F16" s="113" t="s">
        <v>5</v>
      </c>
      <c r="G16" s="163" t="s">
        <v>68</v>
      </c>
      <c r="H16" s="163"/>
      <c r="I16" s="113" t="s">
        <v>13</v>
      </c>
      <c r="J16" s="17">
        <v>29</v>
      </c>
      <c r="K16" s="113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13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4</v>
      </c>
      <c r="E24" s="113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13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5120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13" t="s">
        <v>29</v>
      </c>
      <c r="G27" s="163" t="s">
        <v>166</v>
      </c>
      <c r="H27" s="163"/>
      <c r="I27" s="163"/>
      <c r="J27" s="22">
        <v>199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166</v>
      </c>
      <c r="D28" s="163"/>
      <c r="E28" s="163"/>
      <c r="F28" s="24" t="s">
        <v>29</v>
      </c>
      <c r="G28" s="163" t="s">
        <v>133</v>
      </c>
      <c r="H28" s="163"/>
      <c r="I28" s="163"/>
      <c r="J28" s="22">
        <v>4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135</v>
      </c>
      <c r="D29" s="163"/>
      <c r="E29" s="163"/>
      <c r="F29" s="24" t="s">
        <v>29</v>
      </c>
      <c r="G29" s="163" t="s">
        <v>210</v>
      </c>
      <c r="H29" s="163"/>
      <c r="I29" s="163"/>
      <c r="J29" s="22">
        <v>129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210</v>
      </c>
      <c r="D30" s="163"/>
      <c r="E30" s="163"/>
      <c r="F30" s="24" t="s">
        <v>29</v>
      </c>
      <c r="G30" s="163" t="s">
        <v>133</v>
      </c>
      <c r="H30" s="163"/>
      <c r="I30" s="163"/>
      <c r="J30" s="25">
        <v>129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211</v>
      </c>
      <c r="D31" s="182"/>
      <c r="E31" s="182"/>
      <c r="F31" s="24" t="s">
        <v>29</v>
      </c>
      <c r="G31" s="182" t="s">
        <v>212</v>
      </c>
      <c r="H31" s="182"/>
      <c r="I31" s="182"/>
      <c r="J31" s="25">
        <v>80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212</v>
      </c>
      <c r="D32" s="182"/>
      <c r="E32" s="182"/>
      <c r="F32" s="24" t="s">
        <v>29</v>
      </c>
      <c r="G32" s="182" t="s">
        <v>133</v>
      </c>
      <c r="H32" s="182"/>
      <c r="I32" s="182"/>
      <c r="J32" s="25">
        <v>80</v>
      </c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 t="s">
        <v>135</v>
      </c>
      <c r="D33" s="182"/>
      <c r="E33" s="182"/>
      <c r="F33" s="24" t="s">
        <v>29</v>
      </c>
      <c r="G33" s="182" t="s">
        <v>213</v>
      </c>
      <c r="H33" s="182"/>
      <c r="I33" s="182"/>
      <c r="J33" s="25">
        <v>55</v>
      </c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 t="s">
        <v>213</v>
      </c>
      <c r="D34" s="182"/>
      <c r="E34" s="182"/>
      <c r="F34" s="24" t="s">
        <v>29</v>
      </c>
      <c r="G34" s="182" t="s">
        <v>34</v>
      </c>
      <c r="H34" s="182"/>
      <c r="I34" s="182"/>
      <c r="J34" s="26">
        <v>252</v>
      </c>
      <c r="K34" s="6" t="s">
        <v>36</v>
      </c>
      <c r="L34" s="6"/>
      <c r="M34" s="6"/>
      <c r="N34" s="13"/>
    </row>
    <row r="35" spans="1:18">
      <c r="A35" s="5"/>
      <c r="B35" s="5"/>
      <c r="C35" s="182" t="s">
        <v>37</v>
      </c>
      <c r="D35" s="182"/>
      <c r="E35" s="182"/>
      <c r="F35" s="24" t="s">
        <v>29</v>
      </c>
      <c r="G35" s="182" t="s">
        <v>214</v>
      </c>
      <c r="H35" s="182"/>
      <c r="I35" s="182"/>
      <c r="J35" s="26">
        <v>148</v>
      </c>
      <c r="K35" s="6" t="s">
        <v>36</v>
      </c>
      <c r="L35" s="6"/>
      <c r="M35" s="6"/>
      <c r="N35" s="13"/>
    </row>
    <row r="36" spans="1:18">
      <c r="A36" s="5"/>
      <c r="B36" s="5"/>
      <c r="C36" s="182" t="s">
        <v>214</v>
      </c>
      <c r="D36" s="182"/>
      <c r="E36" s="182"/>
      <c r="F36" s="113" t="s">
        <v>29</v>
      </c>
      <c r="G36" s="182" t="s">
        <v>34</v>
      </c>
      <c r="H36" s="182"/>
      <c r="I36" s="182"/>
      <c r="J36" s="26">
        <v>148</v>
      </c>
      <c r="K36" s="6" t="s">
        <v>36</v>
      </c>
      <c r="L36" s="6"/>
      <c r="M36" s="6"/>
      <c r="N36" s="13"/>
    </row>
    <row r="37" spans="1:18">
      <c r="A37" s="5"/>
      <c r="B37" s="5"/>
      <c r="C37" s="182" t="s">
        <v>38</v>
      </c>
      <c r="D37" s="182"/>
      <c r="E37" s="182"/>
      <c r="F37" s="113" t="s">
        <v>29</v>
      </c>
      <c r="G37" s="182" t="s">
        <v>38</v>
      </c>
      <c r="H37" s="182"/>
      <c r="I37" s="182"/>
      <c r="J37" s="26">
        <v>100</v>
      </c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13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13"/>
      <c r="G39" s="164"/>
      <c r="H39" s="164"/>
      <c r="I39" s="164"/>
      <c r="J39" s="27">
        <f>SUM(J27:J38)</f>
        <v>1324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17"/>
      <c r="M40" s="194">
        <f>M25</f>
        <v>5120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13"/>
      <c r="I41" s="113"/>
      <c r="J41" s="30"/>
      <c r="K41" s="6"/>
      <c r="L41" s="114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150*2</f>
        <v>300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14" t="s">
        <v>33</v>
      </c>
      <c r="M43" s="189">
        <f>J39*J40</f>
        <v>2118.4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14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14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17"/>
      <c r="F46" s="199">
        <v>0</v>
      </c>
      <c r="G46" s="200"/>
      <c r="H46" s="114"/>
      <c r="I46" s="114"/>
      <c r="J46" s="114"/>
      <c r="K46" s="6" t="s">
        <v>49</v>
      </c>
      <c r="L46" s="117"/>
      <c r="M46" s="165">
        <f>SUM(M40+M42+M43)+M44+M45</f>
        <v>7538.4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17"/>
      <c r="F47" s="205">
        <v>0</v>
      </c>
      <c r="G47" s="206"/>
      <c r="H47" s="114"/>
      <c r="I47" s="114"/>
      <c r="J47" s="114"/>
      <c r="K47" s="6" t="s">
        <v>51</v>
      </c>
      <c r="L47" s="117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17"/>
      <c r="F48" s="207">
        <f>SUM(F46:G47)</f>
        <v>0</v>
      </c>
      <c r="G48" s="208"/>
      <c r="H48" s="114"/>
      <c r="I48" s="114"/>
      <c r="J48" s="114"/>
      <c r="K48" s="6"/>
      <c r="L48" s="117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17"/>
      <c r="F49" s="205">
        <v>0</v>
      </c>
      <c r="G49" s="206"/>
      <c r="H49" s="114"/>
      <c r="I49" s="114"/>
      <c r="J49" s="114"/>
      <c r="K49" s="6"/>
      <c r="L49" s="117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17"/>
      <c r="F50" s="207">
        <f>SUM(F48:G49)</f>
        <v>0</v>
      </c>
      <c r="G50" s="208"/>
      <c r="H50" s="114"/>
      <c r="I50" s="114"/>
      <c r="J50" s="114"/>
      <c r="K50" s="6"/>
      <c r="L50" s="117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17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17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17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17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17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17"/>
      <c r="F56" s="203">
        <f>+M46-F55</f>
        <v>7538.4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7538.4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12"/>
      <c r="C59" s="113"/>
      <c r="D59" s="113"/>
      <c r="E59" s="113"/>
      <c r="F59" s="113"/>
      <c r="G59" s="113"/>
      <c r="H59" s="6"/>
      <c r="I59" s="113"/>
      <c r="J59" s="113"/>
      <c r="K59" s="113"/>
      <c r="L59" s="113"/>
      <c r="M59" s="113"/>
      <c r="N59" s="115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215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128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37" zoomScaleNormal="100" workbookViewId="0">
      <selection activeCell="I63" sqref="I63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33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8"/>
      <c r="M4" s="11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8" t="s">
        <v>2</v>
      </c>
      <c r="M5" s="11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20</v>
      </c>
      <c r="K8" s="113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5120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6"/>
      <c r="B11" s="155">
        <f>$M$9</f>
        <v>5120</v>
      </c>
      <c r="C11" s="156"/>
      <c r="D11" s="157" t="s">
        <v>129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204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25</v>
      </c>
      <c r="F16" s="113" t="s">
        <v>5</v>
      </c>
      <c r="G16" s="163" t="s">
        <v>68</v>
      </c>
      <c r="H16" s="163"/>
      <c r="I16" s="113" t="s">
        <v>13</v>
      </c>
      <c r="J16" s="17">
        <v>29</v>
      </c>
      <c r="K16" s="113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13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4</v>
      </c>
      <c r="E24" s="113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13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5120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13" t="s">
        <v>29</v>
      </c>
      <c r="G27" s="163" t="s">
        <v>135</v>
      </c>
      <c r="H27" s="163"/>
      <c r="I27" s="163"/>
      <c r="J27" s="22"/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135</v>
      </c>
      <c r="D28" s="163"/>
      <c r="E28" s="163"/>
      <c r="F28" s="24" t="s">
        <v>29</v>
      </c>
      <c r="G28" s="163" t="s">
        <v>92</v>
      </c>
      <c r="H28" s="163"/>
      <c r="I28" s="163"/>
      <c r="J28" s="22"/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92</v>
      </c>
      <c r="D29" s="163"/>
      <c r="E29" s="163"/>
      <c r="F29" s="24" t="s">
        <v>29</v>
      </c>
      <c r="G29" s="163" t="s">
        <v>205</v>
      </c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205</v>
      </c>
      <c r="D30" s="163"/>
      <c r="E30" s="163"/>
      <c r="F30" s="24" t="s">
        <v>29</v>
      </c>
      <c r="G30" s="163" t="s">
        <v>206</v>
      </c>
      <c r="H30" s="163"/>
      <c r="I30" s="163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207</v>
      </c>
      <c r="D31" s="182"/>
      <c r="E31" s="182"/>
      <c r="F31" s="24" t="s">
        <v>29</v>
      </c>
      <c r="G31" s="182" t="s">
        <v>133</v>
      </c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135</v>
      </c>
      <c r="D32" s="182"/>
      <c r="E32" s="182"/>
      <c r="F32" s="24" t="s">
        <v>29</v>
      </c>
      <c r="G32" s="182" t="s">
        <v>208</v>
      </c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 t="s">
        <v>208</v>
      </c>
      <c r="D33" s="182"/>
      <c r="E33" s="182"/>
      <c r="F33" s="24" t="s">
        <v>29</v>
      </c>
      <c r="G33" s="182" t="s">
        <v>37</v>
      </c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 t="s">
        <v>38</v>
      </c>
      <c r="D34" s="182"/>
      <c r="E34" s="182"/>
      <c r="F34" s="24" t="s">
        <v>29</v>
      </c>
      <c r="G34" s="182" t="s">
        <v>38</v>
      </c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13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13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13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13"/>
      <c r="G39" s="164"/>
      <c r="H39" s="164"/>
      <c r="I39" s="164"/>
      <c r="J39" s="27">
        <f>SUM(J27:J38)</f>
        <v>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17"/>
      <c r="M40" s="194">
        <f>M25</f>
        <v>5120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13"/>
      <c r="I41" s="113"/>
      <c r="J41" s="30"/>
      <c r="K41" s="6"/>
      <c r="L41" s="114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14" t="s">
        <v>33</v>
      </c>
      <c r="M43" s="189">
        <f>J39*J40</f>
        <v>0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14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14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17"/>
      <c r="F46" s="199">
        <v>0</v>
      </c>
      <c r="G46" s="200"/>
      <c r="H46" s="114"/>
      <c r="I46" s="114"/>
      <c r="J46" s="114"/>
      <c r="K46" s="6" t="s">
        <v>49</v>
      </c>
      <c r="L46" s="117"/>
      <c r="M46" s="165">
        <f>SUM(M40+M42+M43)+M44+M45</f>
        <v>5120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17"/>
      <c r="F47" s="205">
        <v>0</v>
      </c>
      <c r="G47" s="206"/>
      <c r="H47" s="114"/>
      <c r="I47" s="114"/>
      <c r="J47" s="114"/>
      <c r="K47" s="6" t="s">
        <v>51</v>
      </c>
      <c r="L47" s="117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17"/>
      <c r="F48" s="207">
        <f>SUM(F46:G47)</f>
        <v>0</v>
      </c>
      <c r="G48" s="208"/>
      <c r="H48" s="114"/>
      <c r="I48" s="114"/>
      <c r="J48" s="114"/>
      <c r="K48" s="6"/>
      <c r="L48" s="117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17"/>
      <c r="F49" s="205">
        <v>0</v>
      </c>
      <c r="G49" s="206"/>
      <c r="H49" s="114"/>
      <c r="I49" s="114"/>
      <c r="J49" s="114"/>
      <c r="K49" s="6"/>
      <c r="L49" s="117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17"/>
      <c r="F50" s="207">
        <f>SUM(F48:G49)</f>
        <v>0</v>
      </c>
      <c r="G50" s="208"/>
      <c r="H50" s="114"/>
      <c r="I50" s="114"/>
      <c r="J50" s="114"/>
      <c r="K50" s="6"/>
      <c r="L50" s="117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17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17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17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17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17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17"/>
      <c r="F56" s="203">
        <f>+M46-F55</f>
        <v>5120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5120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12"/>
      <c r="C59" s="113"/>
      <c r="D59" s="113"/>
      <c r="E59" s="113"/>
      <c r="F59" s="113"/>
      <c r="G59" s="113"/>
      <c r="H59" s="6"/>
      <c r="I59" s="113"/>
      <c r="J59" s="113"/>
      <c r="K59" s="113"/>
      <c r="L59" s="113"/>
      <c r="M59" s="113"/>
      <c r="N59" s="115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86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87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0"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32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8"/>
      <c r="M4" s="11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8" t="s">
        <v>2</v>
      </c>
      <c r="M5" s="11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20</v>
      </c>
      <c r="K8" s="113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6774.4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6"/>
      <c r="B11" s="155">
        <f>$M$9</f>
        <v>6774.4</v>
      </c>
      <c r="C11" s="156"/>
      <c r="D11" s="157" t="s">
        <v>218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204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25</v>
      </c>
      <c r="F16" s="113" t="s">
        <v>5</v>
      </c>
      <c r="G16" s="163" t="s">
        <v>68</v>
      </c>
      <c r="H16" s="163"/>
      <c r="I16" s="113" t="s">
        <v>13</v>
      </c>
      <c r="J16" s="17">
        <v>29</v>
      </c>
      <c r="K16" s="113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13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4</v>
      </c>
      <c r="E24" s="113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13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5120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13" t="s">
        <v>29</v>
      </c>
      <c r="G27" s="163" t="s">
        <v>135</v>
      </c>
      <c r="H27" s="163"/>
      <c r="I27" s="163"/>
      <c r="J27" s="22">
        <v>197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135</v>
      </c>
      <c r="D28" s="163"/>
      <c r="E28" s="163"/>
      <c r="F28" s="24" t="s">
        <v>29</v>
      </c>
      <c r="G28" s="163" t="s">
        <v>92</v>
      </c>
      <c r="H28" s="163"/>
      <c r="I28" s="163"/>
      <c r="J28" s="22">
        <v>145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92</v>
      </c>
      <c r="D29" s="163"/>
      <c r="E29" s="163"/>
      <c r="F29" s="24" t="s">
        <v>29</v>
      </c>
      <c r="G29" s="163" t="s">
        <v>205</v>
      </c>
      <c r="H29" s="163"/>
      <c r="I29" s="163"/>
      <c r="J29" s="22">
        <v>26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205</v>
      </c>
      <c r="D30" s="163"/>
      <c r="E30" s="163"/>
      <c r="F30" s="24" t="s">
        <v>29</v>
      </c>
      <c r="G30" s="163" t="s">
        <v>206</v>
      </c>
      <c r="H30" s="163"/>
      <c r="I30" s="163"/>
      <c r="J30" s="25">
        <v>81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207</v>
      </c>
      <c r="D31" s="182"/>
      <c r="E31" s="182"/>
      <c r="F31" s="24" t="s">
        <v>29</v>
      </c>
      <c r="G31" s="182" t="s">
        <v>133</v>
      </c>
      <c r="H31" s="182"/>
      <c r="I31" s="182"/>
      <c r="J31" s="25">
        <v>119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135</v>
      </c>
      <c r="D32" s="182"/>
      <c r="E32" s="182"/>
      <c r="F32" s="24" t="s">
        <v>29</v>
      </c>
      <c r="G32" s="182" t="s">
        <v>208</v>
      </c>
      <c r="H32" s="182"/>
      <c r="I32" s="182"/>
      <c r="J32" s="25">
        <v>85</v>
      </c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 t="s">
        <v>208</v>
      </c>
      <c r="D33" s="182"/>
      <c r="E33" s="182"/>
      <c r="F33" s="24" t="s">
        <v>29</v>
      </c>
      <c r="G33" s="182" t="s">
        <v>37</v>
      </c>
      <c r="H33" s="182"/>
      <c r="I33" s="182"/>
      <c r="J33" s="25">
        <v>281</v>
      </c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 t="s">
        <v>38</v>
      </c>
      <c r="D34" s="182"/>
      <c r="E34" s="182"/>
      <c r="F34" s="24" t="s">
        <v>29</v>
      </c>
      <c r="G34" s="182" t="s">
        <v>38</v>
      </c>
      <c r="H34" s="182"/>
      <c r="I34" s="182"/>
      <c r="J34" s="26">
        <v>100</v>
      </c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13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13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13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13"/>
      <c r="G39" s="164"/>
      <c r="H39" s="164"/>
      <c r="I39" s="164"/>
      <c r="J39" s="27">
        <f>SUM(J27:J38)</f>
        <v>1034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17"/>
      <c r="M40" s="194">
        <f>M25</f>
        <v>5120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13"/>
      <c r="I41" s="113"/>
      <c r="J41" s="30"/>
      <c r="K41" s="6"/>
      <c r="L41" s="114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14" t="s">
        <v>33</v>
      </c>
      <c r="M43" s="189">
        <f>J39*J40</f>
        <v>1654.4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14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14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17"/>
      <c r="F46" s="199">
        <v>0</v>
      </c>
      <c r="G46" s="200"/>
      <c r="H46" s="114"/>
      <c r="I46" s="114"/>
      <c r="J46" s="114"/>
      <c r="K46" s="6" t="s">
        <v>49</v>
      </c>
      <c r="L46" s="117"/>
      <c r="M46" s="165">
        <f>SUM(M40+M42+M43)+M44+M45</f>
        <v>6774.4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17"/>
      <c r="F47" s="205">
        <v>0</v>
      </c>
      <c r="G47" s="206"/>
      <c r="H47" s="114"/>
      <c r="I47" s="114"/>
      <c r="J47" s="114"/>
      <c r="K47" s="6" t="s">
        <v>51</v>
      </c>
      <c r="L47" s="117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17"/>
      <c r="F48" s="207">
        <f>SUM(F46:G47)</f>
        <v>0</v>
      </c>
      <c r="G48" s="208"/>
      <c r="H48" s="114"/>
      <c r="I48" s="114"/>
      <c r="J48" s="114"/>
      <c r="K48" s="6"/>
      <c r="L48" s="117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17"/>
      <c r="F49" s="205">
        <v>0</v>
      </c>
      <c r="G49" s="206"/>
      <c r="H49" s="114"/>
      <c r="I49" s="114"/>
      <c r="J49" s="114"/>
      <c r="K49" s="6"/>
      <c r="L49" s="117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17"/>
      <c r="F50" s="207">
        <f>SUM(F48:G49)</f>
        <v>0</v>
      </c>
      <c r="G50" s="208"/>
      <c r="H50" s="114"/>
      <c r="I50" s="114"/>
      <c r="J50" s="114"/>
      <c r="K50" s="6"/>
      <c r="L50" s="117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17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17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17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17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17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17"/>
      <c r="F56" s="203">
        <f>+M46-F55</f>
        <v>6774.4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6774.4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12"/>
      <c r="C59" s="113"/>
      <c r="D59" s="113"/>
      <c r="E59" s="113"/>
      <c r="F59" s="113"/>
      <c r="G59" s="113"/>
      <c r="H59" s="6"/>
      <c r="I59" s="113"/>
      <c r="J59" s="113"/>
      <c r="K59" s="113"/>
      <c r="L59" s="113"/>
      <c r="M59" s="113"/>
      <c r="N59" s="115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173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174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0" zoomScaleNormal="100" workbookViewId="0">
      <selection activeCell="U52" sqref="U5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31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8"/>
      <c r="M4" s="11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8" t="s">
        <v>2</v>
      </c>
      <c r="M5" s="11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20</v>
      </c>
      <c r="K8" s="113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3146.8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6"/>
      <c r="B11" s="155">
        <f>$M$9</f>
        <v>3146.8</v>
      </c>
      <c r="C11" s="156"/>
      <c r="D11" s="157" t="s">
        <v>197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220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20</v>
      </c>
      <c r="F16" s="113" t="s">
        <v>5</v>
      </c>
      <c r="G16" s="163" t="s">
        <v>68</v>
      </c>
      <c r="H16" s="163"/>
      <c r="I16" s="113" t="s">
        <v>13</v>
      </c>
      <c r="J16" s="17">
        <v>20</v>
      </c>
      <c r="K16" s="113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13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1</v>
      </c>
      <c r="E24" s="113" t="s">
        <v>29</v>
      </c>
      <c r="F24" s="189">
        <v>1200</v>
      </c>
      <c r="G24" s="190"/>
      <c r="H24" s="11" t="s">
        <v>195</v>
      </c>
      <c r="I24" s="11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13" t="s">
        <v>29</v>
      </c>
      <c r="F25" s="189">
        <v>640</v>
      </c>
      <c r="G25" s="190"/>
      <c r="H25" s="11" t="s">
        <v>196</v>
      </c>
      <c r="I25" s="11"/>
      <c r="J25" s="11"/>
      <c r="K25" s="6" t="s">
        <v>32</v>
      </c>
      <c r="L25" s="6"/>
      <c r="M25" s="194">
        <f>D24*F24+D25*F25</f>
        <v>1840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13" t="s">
        <v>29</v>
      </c>
      <c r="G27" s="163" t="s">
        <v>135</v>
      </c>
      <c r="H27" s="163"/>
      <c r="I27" s="163"/>
      <c r="J27" s="22">
        <v>197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135</v>
      </c>
      <c r="D28" s="163"/>
      <c r="E28" s="163"/>
      <c r="F28" s="24" t="s">
        <v>29</v>
      </c>
      <c r="G28" s="163" t="s">
        <v>34</v>
      </c>
      <c r="H28" s="163"/>
      <c r="I28" s="163"/>
      <c r="J28" s="22">
        <v>197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38</v>
      </c>
      <c r="D29" s="163"/>
      <c r="E29" s="163"/>
      <c r="F29" s="24" t="s">
        <v>29</v>
      </c>
      <c r="G29" s="163" t="s">
        <v>38</v>
      </c>
      <c r="H29" s="163"/>
      <c r="I29" s="163"/>
      <c r="J29" s="22">
        <v>200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/>
      <c r="D30" s="163"/>
      <c r="E30" s="163"/>
      <c r="F30" s="24" t="s">
        <v>29</v>
      </c>
      <c r="G30" s="163"/>
      <c r="H30" s="163"/>
      <c r="I30" s="163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/>
      <c r="D31" s="182"/>
      <c r="E31" s="182"/>
      <c r="F31" s="24" t="s">
        <v>29</v>
      </c>
      <c r="G31" s="182"/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/>
      <c r="D32" s="182"/>
      <c r="E32" s="182"/>
      <c r="F32" s="24" t="s">
        <v>29</v>
      </c>
      <c r="G32" s="182"/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13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13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13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13"/>
      <c r="G39" s="164"/>
      <c r="H39" s="164"/>
      <c r="I39" s="164"/>
      <c r="J39" s="27">
        <f>SUM(J27:J38)</f>
        <v>594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2.2000000000000002</v>
      </c>
      <c r="K40" s="6"/>
      <c r="L40" s="117"/>
      <c r="M40" s="194">
        <f>M25</f>
        <v>1840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13"/>
      <c r="I41" s="113"/>
      <c r="J41" s="30"/>
      <c r="K41" s="6"/>
      <c r="L41" s="114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14" t="s">
        <v>33</v>
      </c>
      <c r="M43" s="189">
        <f>J39*J40</f>
        <v>1306.8000000000002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14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14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17"/>
      <c r="F46" s="199">
        <v>0</v>
      </c>
      <c r="G46" s="200"/>
      <c r="H46" s="114"/>
      <c r="I46" s="114"/>
      <c r="J46" s="114"/>
      <c r="K46" s="6" t="s">
        <v>49</v>
      </c>
      <c r="L46" s="117"/>
      <c r="M46" s="165">
        <f>SUM(M40+M42+M43)+M44+M45</f>
        <v>3146.8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17"/>
      <c r="F47" s="205">
        <v>0</v>
      </c>
      <c r="G47" s="206"/>
      <c r="H47" s="114"/>
      <c r="I47" s="114"/>
      <c r="J47" s="114"/>
      <c r="K47" s="6" t="s">
        <v>51</v>
      </c>
      <c r="L47" s="117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17"/>
      <c r="F48" s="207">
        <f>SUM(F46:G47)</f>
        <v>0</v>
      </c>
      <c r="G48" s="208"/>
      <c r="H48" s="114"/>
      <c r="I48" s="114"/>
      <c r="J48" s="114"/>
      <c r="K48" s="6"/>
      <c r="L48" s="117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17"/>
      <c r="F49" s="205">
        <v>0</v>
      </c>
      <c r="G49" s="206"/>
      <c r="H49" s="114"/>
      <c r="I49" s="114"/>
      <c r="J49" s="114"/>
      <c r="K49" s="6"/>
      <c r="L49" s="117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17"/>
      <c r="F50" s="207">
        <f>SUM(F48:G49)</f>
        <v>0</v>
      </c>
      <c r="G50" s="208"/>
      <c r="H50" s="114"/>
      <c r="I50" s="114"/>
      <c r="J50" s="114"/>
      <c r="K50" s="6"/>
      <c r="L50" s="117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17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17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17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17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17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17"/>
      <c r="F56" s="203">
        <f>+M46-F55</f>
        <v>3146.8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3146.8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12"/>
      <c r="C59" s="113"/>
      <c r="D59" s="113"/>
      <c r="E59" s="113"/>
      <c r="F59" s="113"/>
      <c r="G59" s="113"/>
      <c r="H59" s="6"/>
      <c r="I59" s="113"/>
      <c r="J59" s="113"/>
      <c r="K59" s="113"/>
      <c r="L59" s="113"/>
      <c r="M59" s="113"/>
      <c r="N59" s="115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198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199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7" zoomScaleNormal="100" workbookViewId="0">
      <selection activeCell="C27" sqref="C27:J3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30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8"/>
      <c r="M4" s="11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8" t="s">
        <v>2</v>
      </c>
      <c r="M5" s="11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20</v>
      </c>
      <c r="K8" s="113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4326.3999999999996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6"/>
      <c r="B11" s="155">
        <f>$M$9</f>
        <v>4326.3999999999996</v>
      </c>
      <c r="C11" s="156"/>
      <c r="D11" s="157" t="s">
        <v>203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200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27</v>
      </c>
      <c r="F16" s="113" t="s">
        <v>5</v>
      </c>
      <c r="G16" s="163" t="s">
        <v>68</v>
      </c>
      <c r="H16" s="163"/>
      <c r="I16" s="113" t="s">
        <v>13</v>
      </c>
      <c r="J16" s="17">
        <v>29</v>
      </c>
      <c r="K16" s="113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13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2</v>
      </c>
      <c r="E24" s="113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13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2880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13" t="s">
        <v>29</v>
      </c>
      <c r="G27" s="163" t="s">
        <v>90</v>
      </c>
      <c r="H27" s="163"/>
      <c r="I27" s="163"/>
      <c r="J27" s="22">
        <v>336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90</v>
      </c>
      <c r="D28" s="163"/>
      <c r="E28" s="163"/>
      <c r="F28" s="24" t="s">
        <v>29</v>
      </c>
      <c r="G28" s="163" t="s">
        <v>201</v>
      </c>
      <c r="H28" s="163"/>
      <c r="I28" s="163"/>
      <c r="J28" s="22">
        <v>33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202</v>
      </c>
      <c r="D29" s="163"/>
      <c r="E29" s="163"/>
      <c r="F29" s="24" t="s">
        <v>29</v>
      </c>
      <c r="G29" s="163" t="s">
        <v>90</v>
      </c>
      <c r="H29" s="163"/>
      <c r="I29" s="163"/>
      <c r="J29" s="22">
        <v>33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90</v>
      </c>
      <c r="D30" s="163"/>
      <c r="E30" s="163"/>
      <c r="F30" s="24" t="s">
        <v>29</v>
      </c>
      <c r="G30" s="163" t="s">
        <v>201</v>
      </c>
      <c r="H30" s="163"/>
      <c r="I30" s="163"/>
      <c r="J30" s="25">
        <v>33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202</v>
      </c>
      <c r="D31" s="182"/>
      <c r="E31" s="182"/>
      <c r="F31" s="24" t="s">
        <v>29</v>
      </c>
      <c r="G31" s="182" t="s">
        <v>90</v>
      </c>
      <c r="H31" s="182"/>
      <c r="I31" s="182"/>
      <c r="J31" s="25">
        <v>33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90</v>
      </c>
      <c r="D32" s="182"/>
      <c r="E32" s="182"/>
      <c r="F32" s="24" t="s">
        <v>29</v>
      </c>
      <c r="G32" s="182" t="s">
        <v>34</v>
      </c>
      <c r="H32" s="182"/>
      <c r="I32" s="182"/>
      <c r="J32" s="25">
        <v>336</v>
      </c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 t="s">
        <v>38</v>
      </c>
      <c r="D33" s="182"/>
      <c r="E33" s="182"/>
      <c r="F33" s="24" t="s">
        <v>29</v>
      </c>
      <c r="G33" s="182" t="s">
        <v>38</v>
      </c>
      <c r="H33" s="182"/>
      <c r="I33" s="182"/>
      <c r="J33" s="25">
        <v>100</v>
      </c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13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13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13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13"/>
      <c r="G39" s="164"/>
      <c r="H39" s="164"/>
      <c r="I39" s="164"/>
      <c r="J39" s="27">
        <f>SUM(J27:J38)</f>
        <v>904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17"/>
      <c r="M40" s="194">
        <f>M25</f>
        <v>2880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13"/>
      <c r="I41" s="113"/>
      <c r="J41" s="30"/>
      <c r="K41" s="6"/>
      <c r="L41" s="114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14" t="s">
        <v>33</v>
      </c>
      <c r="M43" s="189">
        <f>J39*J40</f>
        <v>1446.4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14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14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17"/>
      <c r="F46" s="199">
        <v>0</v>
      </c>
      <c r="G46" s="200"/>
      <c r="H46" s="114"/>
      <c r="I46" s="114"/>
      <c r="J46" s="114"/>
      <c r="K46" s="6" t="s">
        <v>49</v>
      </c>
      <c r="L46" s="117"/>
      <c r="M46" s="165">
        <f>SUM(M40+M42+M43)+M44+M45</f>
        <v>4326.3999999999996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17"/>
      <c r="F47" s="205">
        <v>0</v>
      </c>
      <c r="G47" s="206"/>
      <c r="H47" s="114"/>
      <c r="I47" s="114"/>
      <c r="J47" s="114"/>
      <c r="K47" s="6" t="s">
        <v>51</v>
      </c>
      <c r="L47" s="117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17"/>
      <c r="F48" s="207">
        <f>SUM(F46:G47)</f>
        <v>0</v>
      </c>
      <c r="G48" s="208"/>
      <c r="H48" s="114"/>
      <c r="I48" s="114"/>
      <c r="J48" s="114"/>
      <c r="K48" s="6"/>
      <c r="L48" s="117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17"/>
      <c r="F49" s="205">
        <v>0</v>
      </c>
      <c r="G49" s="206"/>
      <c r="H49" s="114"/>
      <c r="I49" s="114"/>
      <c r="J49" s="114"/>
      <c r="K49" s="6"/>
      <c r="L49" s="117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17"/>
      <c r="F50" s="207">
        <f>SUM(F48:G49)</f>
        <v>0</v>
      </c>
      <c r="G50" s="208"/>
      <c r="H50" s="114"/>
      <c r="I50" s="114"/>
      <c r="J50" s="114"/>
      <c r="K50" s="6"/>
      <c r="L50" s="117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17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17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17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17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17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17"/>
      <c r="F56" s="203">
        <f>+M46-F55</f>
        <v>4326.3999999999996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4326.3999999999996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12"/>
      <c r="C59" s="113"/>
      <c r="D59" s="113"/>
      <c r="E59" s="113"/>
      <c r="F59" s="113"/>
      <c r="G59" s="113"/>
      <c r="H59" s="6"/>
      <c r="I59" s="113"/>
      <c r="J59" s="113"/>
      <c r="K59" s="113"/>
      <c r="L59" s="113"/>
      <c r="M59" s="113"/>
      <c r="N59" s="115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94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95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6"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29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8"/>
      <c r="M4" s="11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8" t="s">
        <v>2</v>
      </c>
      <c r="M5" s="11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20</v>
      </c>
      <c r="K8" s="113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2880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6"/>
      <c r="B11" s="155">
        <f>$M$9</f>
        <v>2880</v>
      </c>
      <c r="C11" s="156"/>
      <c r="D11" s="157" t="s">
        <v>194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188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25</v>
      </c>
      <c r="F16" s="113" t="s">
        <v>5</v>
      </c>
      <c r="G16" s="163" t="s">
        <v>68</v>
      </c>
      <c r="H16" s="163"/>
      <c r="I16" s="113" t="s">
        <v>13</v>
      </c>
      <c r="J16" s="17">
        <v>27</v>
      </c>
      <c r="K16" s="113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13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2</v>
      </c>
      <c r="E24" s="113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13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2880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13" t="s">
        <v>29</v>
      </c>
      <c r="G27" s="163" t="s">
        <v>189</v>
      </c>
      <c r="H27" s="163"/>
      <c r="I27" s="163"/>
      <c r="J27" s="22"/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146</v>
      </c>
      <c r="D28" s="163"/>
      <c r="E28" s="163"/>
      <c r="F28" s="24" t="s">
        <v>29</v>
      </c>
      <c r="G28" s="163" t="s">
        <v>147</v>
      </c>
      <c r="H28" s="163"/>
      <c r="I28" s="163"/>
      <c r="J28" s="22"/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148</v>
      </c>
      <c r="D29" s="163"/>
      <c r="E29" s="163"/>
      <c r="F29" s="24" t="s">
        <v>29</v>
      </c>
      <c r="G29" s="163" t="s">
        <v>189</v>
      </c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146</v>
      </c>
      <c r="D30" s="163"/>
      <c r="E30" s="163"/>
      <c r="F30" s="24" t="s">
        <v>29</v>
      </c>
      <c r="G30" s="163" t="s">
        <v>147</v>
      </c>
      <c r="H30" s="163"/>
      <c r="I30" s="163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148</v>
      </c>
      <c r="D31" s="182"/>
      <c r="E31" s="182"/>
      <c r="F31" s="24" t="s">
        <v>29</v>
      </c>
      <c r="G31" s="182" t="s">
        <v>37</v>
      </c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38</v>
      </c>
      <c r="D32" s="182"/>
      <c r="E32" s="182"/>
      <c r="F32" s="24" t="s">
        <v>29</v>
      </c>
      <c r="G32" s="182" t="s">
        <v>38</v>
      </c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13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13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13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13"/>
      <c r="G39" s="164"/>
      <c r="H39" s="164"/>
      <c r="I39" s="164"/>
      <c r="J39" s="27">
        <f>SUM(J27:J38)</f>
        <v>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17"/>
      <c r="M40" s="194">
        <f>M25</f>
        <v>2880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13"/>
      <c r="I41" s="113"/>
      <c r="J41" s="30"/>
      <c r="K41" s="6"/>
      <c r="L41" s="114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14" t="s">
        <v>33</v>
      </c>
      <c r="M43" s="189">
        <f>J39*J40</f>
        <v>0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14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14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17"/>
      <c r="F46" s="199">
        <v>0</v>
      </c>
      <c r="G46" s="200"/>
      <c r="H46" s="114"/>
      <c r="I46" s="114"/>
      <c r="J46" s="114"/>
      <c r="K46" s="6" t="s">
        <v>49</v>
      </c>
      <c r="L46" s="117"/>
      <c r="M46" s="165">
        <f>SUM(M40+M42+M43)+M44+M45</f>
        <v>2880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17"/>
      <c r="F47" s="205">
        <v>0</v>
      </c>
      <c r="G47" s="206"/>
      <c r="H47" s="114"/>
      <c r="I47" s="114"/>
      <c r="J47" s="114"/>
      <c r="K47" s="6" t="s">
        <v>51</v>
      </c>
      <c r="L47" s="117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17"/>
      <c r="F48" s="207">
        <f>SUM(F46:G47)</f>
        <v>0</v>
      </c>
      <c r="G48" s="208"/>
      <c r="H48" s="114"/>
      <c r="I48" s="114"/>
      <c r="J48" s="114"/>
      <c r="K48" s="6"/>
      <c r="L48" s="117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17"/>
      <c r="F49" s="205">
        <v>0</v>
      </c>
      <c r="G49" s="206"/>
      <c r="H49" s="114"/>
      <c r="I49" s="114"/>
      <c r="J49" s="114"/>
      <c r="K49" s="6"/>
      <c r="L49" s="117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17"/>
      <c r="F50" s="207">
        <f>SUM(F48:G49)</f>
        <v>0</v>
      </c>
      <c r="G50" s="208"/>
      <c r="H50" s="114"/>
      <c r="I50" s="114"/>
      <c r="J50" s="114"/>
      <c r="K50" s="6"/>
      <c r="L50" s="117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17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17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17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17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17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17"/>
      <c r="F56" s="203">
        <f>+M46-F55</f>
        <v>2880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2880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12"/>
      <c r="C59" s="113"/>
      <c r="D59" s="113"/>
      <c r="E59" s="113"/>
      <c r="F59" s="113"/>
      <c r="G59" s="113"/>
      <c r="H59" s="6"/>
      <c r="I59" s="113"/>
      <c r="J59" s="113"/>
      <c r="K59" s="113"/>
      <c r="L59" s="113"/>
      <c r="M59" s="113"/>
      <c r="N59" s="115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192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193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52"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28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8"/>
      <c r="M4" s="11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8" t="s">
        <v>2</v>
      </c>
      <c r="M5" s="11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20</v>
      </c>
      <c r="K8" s="113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4847.6000000000004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6"/>
      <c r="B11" s="155">
        <f>$M$9</f>
        <v>4847.6000000000004</v>
      </c>
      <c r="C11" s="156"/>
      <c r="D11" s="157" t="s">
        <v>191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188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25</v>
      </c>
      <c r="F16" s="113" t="s">
        <v>5</v>
      </c>
      <c r="G16" s="163" t="s">
        <v>68</v>
      </c>
      <c r="H16" s="163"/>
      <c r="I16" s="113" t="s">
        <v>13</v>
      </c>
      <c r="J16" s="17">
        <v>27</v>
      </c>
      <c r="K16" s="113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13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2</v>
      </c>
      <c r="E24" s="113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13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2880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13" t="s">
        <v>29</v>
      </c>
      <c r="G27" s="163" t="s">
        <v>189</v>
      </c>
      <c r="H27" s="163"/>
      <c r="I27" s="163"/>
      <c r="J27" s="22">
        <v>385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146</v>
      </c>
      <c r="D28" s="163"/>
      <c r="E28" s="163"/>
      <c r="F28" s="24" t="s">
        <v>29</v>
      </c>
      <c r="G28" s="163" t="s">
        <v>147</v>
      </c>
      <c r="H28" s="163"/>
      <c r="I28" s="163"/>
      <c r="J28" s="22">
        <v>57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148</v>
      </c>
      <c r="D29" s="163"/>
      <c r="E29" s="163"/>
      <c r="F29" s="24" t="s">
        <v>29</v>
      </c>
      <c r="G29" s="163" t="s">
        <v>189</v>
      </c>
      <c r="H29" s="163"/>
      <c r="I29" s="163"/>
      <c r="J29" s="22">
        <v>57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146</v>
      </c>
      <c r="D30" s="163"/>
      <c r="E30" s="163"/>
      <c r="F30" s="24" t="s">
        <v>29</v>
      </c>
      <c r="G30" s="163" t="s">
        <v>147</v>
      </c>
      <c r="H30" s="163"/>
      <c r="I30" s="163"/>
      <c r="J30" s="25">
        <v>57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148</v>
      </c>
      <c r="D31" s="182"/>
      <c r="E31" s="182"/>
      <c r="F31" s="24" t="s">
        <v>29</v>
      </c>
      <c r="G31" s="182" t="s">
        <v>37</v>
      </c>
      <c r="H31" s="182"/>
      <c r="I31" s="182"/>
      <c r="J31" s="25">
        <v>435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38</v>
      </c>
      <c r="D32" s="182"/>
      <c r="E32" s="182"/>
      <c r="F32" s="24" t="s">
        <v>29</v>
      </c>
      <c r="G32" s="182" t="s">
        <v>38</v>
      </c>
      <c r="H32" s="182"/>
      <c r="I32" s="182"/>
      <c r="J32" s="25">
        <v>100</v>
      </c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13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13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13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13"/>
      <c r="G39" s="164"/>
      <c r="H39" s="164"/>
      <c r="I39" s="164"/>
      <c r="J39" s="27">
        <f>SUM(J27:J38)</f>
        <v>1091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17"/>
      <c r="M40" s="194">
        <f>M25</f>
        <v>2880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13"/>
      <c r="I41" s="113"/>
      <c r="J41" s="30"/>
      <c r="K41" s="6"/>
      <c r="L41" s="114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111*2</f>
        <v>222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14" t="s">
        <v>33</v>
      </c>
      <c r="M43" s="189">
        <f>J39*J40</f>
        <v>1745.6000000000001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14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14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17"/>
      <c r="F46" s="199">
        <v>0</v>
      </c>
      <c r="G46" s="200"/>
      <c r="H46" s="114"/>
      <c r="I46" s="114"/>
      <c r="J46" s="114"/>
      <c r="K46" s="6" t="s">
        <v>49</v>
      </c>
      <c r="L46" s="117"/>
      <c r="M46" s="165">
        <f>SUM(M40+M42+M43)+M44+M45</f>
        <v>4847.6000000000004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17"/>
      <c r="F47" s="205">
        <v>0</v>
      </c>
      <c r="G47" s="206"/>
      <c r="H47" s="114"/>
      <c r="I47" s="114"/>
      <c r="J47" s="114"/>
      <c r="K47" s="6" t="s">
        <v>51</v>
      </c>
      <c r="L47" s="117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17"/>
      <c r="F48" s="207">
        <f>SUM(F46:G47)</f>
        <v>0</v>
      </c>
      <c r="G48" s="208"/>
      <c r="H48" s="114"/>
      <c r="I48" s="114"/>
      <c r="J48" s="114"/>
      <c r="K48" s="6"/>
      <c r="L48" s="117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17"/>
      <c r="F49" s="205">
        <v>0</v>
      </c>
      <c r="G49" s="206"/>
      <c r="H49" s="114"/>
      <c r="I49" s="114"/>
      <c r="J49" s="114"/>
      <c r="K49" s="6"/>
      <c r="L49" s="117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17"/>
      <c r="F50" s="207">
        <f>SUM(F48:G49)</f>
        <v>0</v>
      </c>
      <c r="G50" s="208"/>
      <c r="H50" s="114"/>
      <c r="I50" s="114"/>
      <c r="J50" s="114"/>
      <c r="K50" s="6"/>
      <c r="L50" s="117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17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17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17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17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17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17"/>
      <c r="F56" s="203">
        <f>+M46-F55</f>
        <v>4847.6000000000004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4847.6000000000004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12"/>
      <c r="C59" s="113"/>
      <c r="D59" s="113"/>
      <c r="E59" s="113"/>
      <c r="F59" s="113"/>
      <c r="G59" s="113"/>
      <c r="H59" s="6"/>
      <c r="I59" s="113"/>
      <c r="J59" s="113"/>
      <c r="K59" s="113"/>
      <c r="L59" s="113"/>
      <c r="M59" s="113"/>
      <c r="N59" s="115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73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190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1" zoomScaleNormal="100" workbookViewId="0">
      <selection activeCell="G35" sqref="G35:I3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27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8"/>
      <c r="M4" s="118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8" t="s">
        <v>2</v>
      </c>
      <c r="M5" s="118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20</v>
      </c>
      <c r="K8" s="113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1280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6"/>
      <c r="B11" s="155">
        <f>$M$9</f>
        <v>1280</v>
      </c>
      <c r="C11" s="156"/>
      <c r="D11" s="157" t="s">
        <v>187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186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20</v>
      </c>
      <c r="F16" s="113" t="s">
        <v>5</v>
      </c>
      <c r="G16" s="163" t="s">
        <v>68</v>
      </c>
      <c r="H16" s="163"/>
      <c r="I16" s="113" t="s">
        <v>13</v>
      </c>
      <c r="J16" s="17">
        <v>21</v>
      </c>
      <c r="K16" s="113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13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/>
      <c r="E24" s="113" t="s">
        <v>29</v>
      </c>
      <c r="F24" s="189"/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2</v>
      </c>
      <c r="E25" s="113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1280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13" t="s">
        <v>29</v>
      </c>
      <c r="G27" s="163" t="s">
        <v>172</v>
      </c>
      <c r="H27" s="163"/>
      <c r="I27" s="163"/>
      <c r="J27" s="22"/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171</v>
      </c>
      <c r="D28" s="163"/>
      <c r="E28" s="163"/>
      <c r="F28" s="24" t="s">
        <v>29</v>
      </c>
      <c r="G28" s="163" t="s">
        <v>34</v>
      </c>
      <c r="H28" s="163"/>
      <c r="I28" s="163"/>
      <c r="J28" s="22"/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37</v>
      </c>
      <c r="D29" s="163"/>
      <c r="E29" s="163"/>
      <c r="F29" s="24" t="s">
        <v>29</v>
      </c>
      <c r="G29" s="163" t="s">
        <v>172</v>
      </c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171</v>
      </c>
      <c r="D30" s="163"/>
      <c r="E30" s="163"/>
      <c r="F30" s="24" t="s">
        <v>29</v>
      </c>
      <c r="G30" s="163" t="s">
        <v>34</v>
      </c>
      <c r="H30" s="163"/>
      <c r="I30" s="163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/>
      <c r="D31" s="182"/>
      <c r="E31" s="182"/>
      <c r="F31" s="24" t="s">
        <v>29</v>
      </c>
      <c r="G31" s="182"/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/>
      <c r="D32" s="182"/>
      <c r="E32" s="182"/>
      <c r="F32" s="24" t="s">
        <v>29</v>
      </c>
      <c r="G32" s="182"/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13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13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13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13"/>
      <c r="G39" s="164"/>
      <c r="H39" s="164"/>
      <c r="I39" s="164"/>
      <c r="J39" s="27">
        <f>SUM(J27:J38)</f>
        <v>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17"/>
      <c r="M40" s="194">
        <f>M25</f>
        <v>1280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13"/>
      <c r="I41" s="113"/>
      <c r="J41" s="30"/>
      <c r="K41" s="6"/>
      <c r="L41" s="114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14" t="s">
        <v>33</v>
      </c>
      <c r="M43" s="189">
        <f>J39*J40</f>
        <v>0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14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14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17"/>
      <c r="F46" s="199">
        <v>0</v>
      </c>
      <c r="G46" s="200"/>
      <c r="H46" s="114"/>
      <c r="I46" s="114"/>
      <c r="J46" s="114"/>
      <c r="K46" s="6" t="s">
        <v>49</v>
      </c>
      <c r="L46" s="117"/>
      <c r="M46" s="165">
        <f>SUM(M40+M42+M43)+M44+M45</f>
        <v>1280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17"/>
      <c r="F47" s="205">
        <v>0</v>
      </c>
      <c r="G47" s="206"/>
      <c r="H47" s="114"/>
      <c r="I47" s="114"/>
      <c r="J47" s="114"/>
      <c r="K47" s="6" t="s">
        <v>51</v>
      </c>
      <c r="L47" s="117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17"/>
      <c r="F48" s="207">
        <f>SUM(F46:G47)</f>
        <v>0</v>
      </c>
      <c r="G48" s="208"/>
      <c r="H48" s="114"/>
      <c r="I48" s="114"/>
      <c r="J48" s="114"/>
      <c r="K48" s="6"/>
      <c r="L48" s="117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17"/>
      <c r="F49" s="205">
        <v>0</v>
      </c>
      <c r="G49" s="206"/>
      <c r="H49" s="114"/>
      <c r="I49" s="114"/>
      <c r="J49" s="114"/>
      <c r="K49" s="6"/>
      <c r="L49" s="117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17"/>
      <c r="F50" s="207">
        <f>SUM(F48:G49)</f>
        <v>0</v>
      </c>
      <c r="G50" s="208"/>
      <c r="H50" s="114"/>
      <c r="I50" s="114"/>
      <c r="J50" s="114"/>
      <c r="K50" s="6"/>
      <c r="L50" s="117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17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17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17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17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17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17"/>
      <c r="F56" s="203">
        <f>+M46-F55</f>
        <v>1280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1280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12"/>
      <c r="C59" s="113"/>
      <c r="D59" s="113"/>
      <c r="E59" s="113"/>
      <c r="F59" s="113"/>
      <c r="G59" s="113"/>
      <c r="H59" s="6"/>
      <c r="I59" s="113"/>
      <c r="J59" s="113"/>
      <c r="K59" s="113"/>
      <c r="L59" s="113"/>
      <c r="M59" s="113"/>
      <c r="N59" s="115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185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87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37" zoomScaleNormal="100" workbookViewId="0">
      <selection activeCell="I62" sqref="I62:N6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26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1"/>
      <c r="M4" s="111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1" t="s">
        <v>2</v>
      </c>
      <c r="M5" s="111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14</v>
      </c>
      <c r="K8" s="106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4000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9"/>
      <c r="B11" s="155">
        <f>$M$9</f>
        <v>4000</v>
      </c>
      <c r="C11" s="156"/>
      <c r="D11" s="157" t="s">
        <v>138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175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19</v>
      </c>
      <c r="F16" s="106" t="s">
        <v>5</v>
      </c>
      <c r="G16" s="163" t="s">
        <v>68</v>
      </c>
      <c r="H16" s="163"/>
      <c r="I16" s="106" t="s">
        <v>13</v>
      </c>
      <c r="J16" s="17">
        <v>22</v>
      </c>
      <c r="K16" s="106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6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3</v>
      </c>
      <c r="E24" s="106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06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4000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06" t="s">
        <v>29</v>
      </c>
      <c r="G27" s="163" t="s">
        <v>176</v>
      </c>
      <c r="H27" s="163"/>
      <c r="I27" s="163"/>
      <c r="J27" s="22"/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176</v>
      </c>
      <c r="D28" s="163"/>
      <c r="E28" s="163"/>
      <c r="F28" s="24" t="s">
        <v>29</v>
      </c>
      <c r="G28" s="163" t="s">
        <v>147</v>
      </c>
      <c r="H28" s="163"/>
      <c r="I28" s="163"/>
      <c r="J28" s="22"/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148</v>
      </c>
      <c r="D29" s="163"/>
      <c r="E29" s="163"/>
      <c r="F29" s="24" t="s">
        <v>29</v>
      </c>
      <c r="G29" s="163" t="s">
        <v>146</v>
      </c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146</v>
      </c>
      <c r="D30" s="163"/>
      <c r="E30" s="163"/>
      <c r="F30" s="24" t="s">
        <v>29</v>
      </c>
      <c r="G30" s="163" t="s">
        <v>177</v>
      </c>
      <c r="H30" s="163"/>
      <c r="I30" s="163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177</v>
      </c>
      <c r="D31" s="182"/>
      <c r="E31" s="182"/>
      <c r="F31" s="24" t="s">
        <v>29</v>
      </c>
      <c r="G31" s="182" t="s">
        <v>147</v>
      </c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148</v>
      </c>
      <c r="D32" s="182"/>
      <c r="E32" s="182"/>
      <c r="F32" s="24" t="s">
        <v>29</v>
      </c>
      <c r="G32" s="182" t="s">
        <v>178</v>
      </c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 t="s">
        <v>179</v>
      </c>
      <c r="D33" s="182"/>
      <c r="E33" s="182"/>
      <c r="F33" s="24" t="s">
        <v>29</v>
      </c>
      <c r="G33" s="182" t="s">
        <v>180</v>
      </c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 t="s">
        <v>181</v>
      </c>
      <c r="D34" s="182"/>
      <c r="E34" s="182"/>
      <c r="F34" s="24" t="s">
        <v>29</v>
      </c>
      <c r="G34" s="182" t="s">
        <v>147</v>
      </c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 t="s">
        <v>148</v>
      </c>
      <c r="D35" s="182"/>
      <c r="E35" s="182"/>
      <c r="F35" s="24" t="s">
        <v>29</v>
      </c>
      <c r="G35" s="182" t="s">
        <v>182</v>
      </c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 t="s">
        <v>182</v>
      </c>
      <c r="D36" s="182"/>
      <c r="E36" s="182"/>
      <c r="F36" s="106" t="s">
        <v>29</v>
      </c>
      <c r="G36" s="182" t="s">
        <v>34</v>
      </c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 t="s">
        <v>38</v>
      </c>
      <c r="D37" s="182"/>
      <c r="E37" s="182"/>
      <c r="F37" s="106" t="s">
        <v>29</v>
      </c>
      <c r="G37" s="182" t="s">
        <v>38</v>
      </c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06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06"/>
      <c r="G39" s="164"/>
      <c r="H39" s="164"/>
      <c r="I39" s="164"/>
      <c r="J39" s="27">
        <f>SUM(J27:J38)</f>
        <v>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10"/>
      <c r="M40" s="194">
        <f>M25</f>
        <v>4000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06"/>
      <c r="I41" s="106"/>
      <c r="J41" s="30"/>
      <c r="K41" s="6"/>
      <c r="L41" s="107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07" t="s">
        <v>33</v>
      </c>
      <c r="M43" s="189">
        <f>J39*J40</f>
        <v>0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07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07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10"/>
      <c r="F46" s="199">
        <v>0</v>
      </c>
      <c r="G46" s="200"/>
      <c r="H46" s="107"/>
      <c r="I46" s="107"/>
      <c r="J46" s="107"/>
      <c r="K46" s="6" t="s">
        <v>49</v>
      </c>
      <c r="L46" s="110"/>
      <c r="M46" s="165">
        <f>SUM(M40+M42+M43)+M44+M45</f>
        <v>4000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10"/>
      <c r="F47" s="205">
        <v>0</v>
      </c>
      <c r="G47" s="206"/>
      <c r="H47" s="107"/>
      <c r="I47" s="107"/>
      <c r="J47" s="107"/>
      <c r="K47" s="6" t="s">
        <v>51</v>
      </c>
      <c r="L47" s="110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10"/>
      <c r="F48" s="207">
        <f>SUM(F46:G47)</f>
        <v>0</v>
      </c>
      <c r="G48" s="208"/>
      <c r="H48" s="107"/>
      <c r="I48" s="107"/>
      <c r="J48" s="107"/>
      <c r="K48" s="6"/>
      <c r="L48" s="110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10"/>
      <c r="F49" s="205">
        <v>0</v>
      </c>
      <c r="G49" s="206"/>
      <c r="H49" s="107"/>
      <c r="I49" s="107"/>
      <c r="J49" s="107"/>
      <c r="K49" s="6"/>
      <c r="L49" s="110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10"/>
      <c r="F50" s="207">
        <f>SUM(F48:G49)</f>
        <v>0</v>
      </c>
      <c r="G50" s="208"/>
      <c r="H50" s="107"/>
      <c r="I50" s="107"/>
      <c r="J50" s="107"/>
      <c r="K50" s="6"/>
      <c r="L50" s="110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10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10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10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10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10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10"/>
      <c r="F56" s="203">
        <f>+M46-F55</f>
        <v>4000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4000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05"/>
      <c r="C59" s="106"/>
      <c r="D59" s="106"/>
      <c r="E59" s="106"/>
      <c r="F59" s="106"/>
      <c r="G59" s="106"/>
      <c r="H59" s="6"/>
      <c r="I59" s="106"/>
      <c r="J59" s="106"/>
      <c r="K59" s="106"/>
      <c r="L59" s="106"/>
      <c r="M59" s="106"/>
      <c r="N59" s="108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86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87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8"/>
  <sheetViews>
    <sheetView topLeftCell="A52" zoomScaleNormal="100" workbookViewId="0">
      <selection activeCell="N81" sqref="N81:N8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25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1"/>
      <c r="M4" s="111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1" t="s">
        <v>2</v>
      </c>
      <c r="M5" s="111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14</v>
      </c>
      <c r="K8" s="106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4000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9"/>
      <c r="B11" s="155">
        <f>$M$9</f>
        <v>4000</v>
      </c>
      <c r="C11" s="156"/>
      <c r="D11" s="157" t="s">
        <v>138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175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19</v>
      </c>
      <c r="F16" s="106" t="s">
        <v>5</v>
      </c>
      <c r="G16" s="163" t="s">
        <v>68</v>
      </c>
      <c r="H16" s="163"/>
      <c r="I16" s="106" t="s">
        <v>13</v>
      </c>
      <c r="J16" s="17">
        <v>22</v>
      </c>
      <c r="K16" s="106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6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3</v>
      </c>
      <c r="E24" s="106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06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4000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06" t="s">
        <v>29</v>
      </c>
      <c r="G27" s="163" t="s">
        <v>176</v>
      </c>
      <c r="H27" s="163"/>
      <c r="I27" s="163"/>
      <c r="J27" s="22"/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176</v>
      </c>
      <c r="D28" s="163"/>
      <c r="E28" s="163"/>
      <c r="F28" s="24" t="s">
        <v>29</v>
      </c>
      <c r="G28" s="163" t="s">
        <v>147</v>
      </c>
      <c r="H28" s="163"/>
      <c r="I28" s="163"/>
      <c r="J28" s="22"/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148</v>
      </c>
      <c r="D29" s="163"/>
      <c r="E29" s="163"/>
      <c r="F29" s="24" t="s">
        <v>29</v>
      </c>
      <c r="G29" s="163" t="s">
        <v>146</v>
      </c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146</v>
      </c>
      <c r="D30" s="163"/>
      <c r="E30" s="163"/>
      <c r="F30" s="24" t="s">
        <v>29</v>
      </c>
      <c r="G30" s="163" t="s">
        <v>177</v>
      </c>
      <c r="H30" s="163"/>
      <c r="I30" s="163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177</v>
      </c>
      <c r="D31" s="182"/>
      <c r="E31" s="182"/>
      <c r="F31" s="24" t="s">
        <v>29</v>
      </c>
      <c r="G31" s="182" t="s">
        <v>147</v>
      </c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148</v>
      </c>
      <c r="D32" s="182"/>
      <c r="E32" s="182"/>
      <c r="F32" s="24" t="s">
        <v>29</v>
      </c>
      <c r="G32" s="182" t="s">
        <v>178</v>
      </c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 t="s">
        <v>179</v>
      </c>
      <c r="D33" s="182"/>
      <c r="E33" s="182"/>
      <c r="F33" s="24" t="s">
        <v>29</v>
      </c>
      <c r="G33" s="182" t="s">
        <v>180</v>
      </c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 t="s">
        <v>181</v>
      </c>
      <c r="D34" s="182"/>
      <c r="E34" s="182"/>
      <c r="F34" s="24" t="s">
        <v>29</v>
      </c>
      <c r="G34" s="182" t="s">
        <v>147</v>
      </c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 t="s">
        <v>148</v>
      </c>
      <c r="D35" s="182"/>
      <c r="E35" s="182"/>
      <c r="F35" s="24" t="s">
        <v>29</v>
      </c>
      <c r="G35" s="182" t="s">
        <v>182</v>
      </c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 t="s">
        <v>182</v>
      </c>
      <c r="D36" s="182"/>
      <c r="E36" s="182"/>
      <c r="F36" s="106" t="s">
        <v>29</v>
      </c>
      <c r="G36" s="182" t="s">
        <v>34</v>
      </c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 t="s">
        <v>38</v>
      </c>
      <c r="D37" s="182"/>
      <c r="E37" s="182"/>
      <c r="F37" s="106" t="s">
        <v>29</v>
      </c>
      <c r="G37" s="182" t="s">
        <v>38</v>
      </c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06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06"/>
      <c r="G39" s="164"/>
      <c r="H39" s="164"/>
      <c r="I39" s="164"/>
      <c r="J39" s="27">
        <f>SUM(J27:J38)</f>
        <v>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10"/>
      <c r="M40" s="194">
        <f>M25</f>
        <v>4000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06"/>
      <c r="I41" s="106"/>
      <c r="J41" s="30"/>
      <c r="K41" s="6"/>
      <c r="L41" s="107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07" t="s">
        <v>33</v>
      </c>
      <c r="M43" s="189">
        <f>J39*J40</f>
        <v>0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07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07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10"/>
      <c r="F46" s="199">
        <v>0</v>
      </c>
      <c r="G46" s="200"/>
      <c r="H46" s="107"/>
      <c r="I46" s="107"/>
      <c r="J46" s="107"/>
      <c r="K46" s="6" t="s">
        <v>49</v>
      </c>
      <c r="L46" s="110"/>
      <c r="M46" s="165">
        <f>SUM(M40+M42+M43)+M44+M45</f>
        <v>4000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10"/>
      <c r="F47" s="205">
        <v>0</v>
      </c>
      <c r="G47" s="206"/>
      <c r="H47" s="107"/>
      <c r="I47" s="107"/>
      <c r="J47" s="107"/>
      <c r="K47" s="6" t="s">
        <v>51</v>
      </c>
      <c r="L47" s="110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10"/>
      <c r="F48" s="207">
        <f>SUM(F46:G47)</f>
        <v>0</v>
      </c>
      <c r="G48" s="208"/>
      <c r="H48" s="107"/>
      <c r="I48" s="107"/>
      <c r="J48" s="107"/>
      <c r="K48" s="6"/>
      <c r="L48" s="110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10"/>
      <c r="F49" s="205">
        <v>0</v>
      </c>
      <c r="G49" s="206"/>
      <c r="H49" s="107"/>
      <c r="I49" s="107"/>
      <c r="J49" s="107"/>
      <c r="K49" s="6"/>
      <c r="L49" s="110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10"/>
      <c r="F50" s="207">
        <f>SUM(F48:G49)</f>
        <v>0</v>
      </c>
      <c r="G50" s="208"/>
      <c r="H50" s="107"/>
      <c r="I50" s="107"/>
      <c r="J50" s="107"/>
      <c r="K50" s="6"/>
      <c r="L50" s="110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10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10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10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10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10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10"/>
      <c r="F56" s="203">
        <f>+M46-F55</f>
        <v>4000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4000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05"/>
      <c r="C59" s="106"/>
      <c r="D59" s="106"/>
      <c r="E59" s="106"/>
      <c r="F59" s="106"/>
      <c r="G59" s="106"/>
      <c r="H59" s="6"/>
      <c r="I59" s="106"/>
      <c r="J59" s="106"/>
      <c r="K59" s="106"/>
      <c r="L59" s="106"/>
      <c r="M59" s="106"/>
      <c r="N59" s="108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185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128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L3" sqref="L3:M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24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1"/>
      <c r="M4" s="111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1" t="s">
        <v>2</v>
      </c>
      <c r="M5" s="111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14</v>
      </c>
      <c r="K8" s="106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6644.4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9"/>
      <c r="B11" s="155">
        <f>$M$9</f>
        <v>6644.4</v>
      </c>
      <c r="C11" s="156"/>
      <c r="D11" s="157" t="s">
        <v>184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175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19</v>
      </c>
      <c r="F16" s="106" t="s">
        <v>5</v>
      </c>
      <c r="G16" s="163" t="s">
        <v>68</v>
      </c>
      <c r="H16" s="163"/>
      <c r="I16" s="106" t="s">
        <v>13</v>
      </c>
      <c r="J16" s="17">
        <v>22</v>
      </c>
      <c r="K16" s="106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6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3</v>
      </c>
      <c r="E24" s="106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06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4000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06" t="s">
        <v>29</v>
      </c>
      <c r="G27" s="163" t="s">
        <v>176</v>
      </c>
      <c r="H27" s="163"/>
      <c r="I27" s="163"/>
      <c r="J27" s="22">
        <v>243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176</v>
      </c>
      <c r="D28" s="163"/>
      <c r="E28" s="163"/>
      <c r="F28" s="24" t="s">
        <v>29</v>
      </c>
      <c r="G28" s="163" t="s">
        <v>147</v>
      </c>
      <c r="H28" s="163"/>
      <c r="I28" s="163"/>
      <c r="J28" s="22">
        <v>218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148</v>
      </c>
      <c r="D29" s="163"/>
      <c r="E29" s="163"/>
      <c r="F29" s="24" t="s">
        <v>29</v>
      </c>
      <c r="G29" s="163" t="s">
        <v>146</v>
      </c>
      <c r="H29" s="163"/>
      <c r="I29" s="163"/>
      <c r="J29" s="22">
        <v>57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146</v>
      </c>
      <c r="D30" s="163"/>
      <c r="E30" s="163"/>
      <c r="F30" s="24" t="s">
        <v>29</v>
      </c>
      <c r="G30" s="163" t="s">
        <v>177</v>
      </c>
      <c r="H30" s="163"/>
      <c r="I30" s="163"/>
      <c r="J30" s="25">
        <v>20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177</v>
      </c>
      <c r="D31" s="182"/>
      <c r="E31" s="182"/>
      <c r="F31" s="24" t="s">
        <v>29</v>
      </c>
      <c r="G31" s="182" t="s">
        <v>147</v>
      </c>
      <c r="H31" s="182"/>
      <c r="I31" s="182"/>
      <c r="J31" s="25">
        <v>82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148</v>
      </c>
      <c r="D32" s="182"/>
      <c r="E32" s="182"/>
      <c r="F32" s="24" t="s">
        <v>29</v>
      </c>
      <c r="G32" s="182" t="s">
        <v>178</v>
      </c>
      <c r="H32" s="182"/>
      <c r="I32" s="182"/>
      <c r="J32" s="25">
        <v>49</v>
      </c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 t="s">
        <v>179</v>
      </c>
      <c r="D33" s="182"/>
      <c r="E33" s="182"/>
      <c r="F33" s="24" t="s">
        <v>29</v>
      </c>
      <c r="G33" s="182" t="s">
        <v>180</v>
      </c>
      <c r="H33" s="182"/>
      <c r="I33" s="182"/>
      <c r="J33" s="25">
        <v>79</v>
      </c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 t="s">
        <v>181</v>
      </c>
      <c r="D34" s="182"/>
      <c r="E34" s="182"/>
      <c r="F34" s="24" t="s">
        <v>29</v>
      </c>
      <c r="G34" s="182" t="s">
        <v>147</v>
      </c>
      <c r="H34" s="182"/>
      <c r="I34" s="182"/>
      <c r="J34" s="26">
        <v>127</v>
      </c>
      <c r="K34" s="6" t="s">
        <v>36</v>
      </c>
      <c r="L34" s="6"/>
      <c r="M34" s="6"/>
      <c r="N34" s="13"/>
    </row>
    <row r="35" spans="1:18">
      <c r="A35" s="5"/>
      <c r="B35" s="5"/>
      <c r="C35" s="182" t="s">
        <v>148</v>
      </c>
      <c r="D35" s="182"/>
      <c r="E35" s="182"/>
      <c r="F35" s="24" t="s">
        <v>29</v>
      </c>
      <c r="G35" s="182" t="s">
        <v>182</v>
      </c>
      <c r="H35" s="182"/>
      <c r="I35" s="182"/>
      <c r="J35" s="26">
        <v>43</v>
      </c>
      <c r="K35" s="6" t="s">
        <v>36</v>
      </c>
      <c r="L35" s="6"/>
      <c r="M35" s="6"/>
      <c r="N35" s="13"/>
    </row>
    <row r="36" spans="1:18">
      <c r="A36" s="5"/>
      <c r="B36" s="5"/>
      <c r="C36" s="182" t="s">
        <v>182</v>
      </c>
      <c r="D36" s="182"/>
      <c r="E36" s="182"/>
      <c r="F36" s="106" t="s">
        <v>29</v>
      </c>
      <c r="G36" s="182" t="s">
        <v>34</v>
      </c>
      <c r="H36" s="182"/>
      <c r="I36" s="182"/>
      <c r="J36" s="26">
        <v>496</v>
      </c>
      <c r="K36" s="6" t="s">
        <v>36</v>
      </c>
      <c r="L36" s="6"/>
      <c r="M36" s="6"/>
      <c r="N36" s="13"/>
    </row>
    <row r="37" spans="1:18">
      <c r="A37" s="5"/>
      <c r="B37" s="5"/>
      <c r="C37" s="182" t="s">
        <v>38</v>
      </c>
      <c r="D37" s="182"/>
      <c r="E37" s="182"/>
      <c r="F37" s="106" t="s">
        <v>29</v>
      </c>
      <c r="G37" s="182" t="s">
        <v>38</v>
      </c>
      <c r="H37" s="182"/>
      <c r="I37" s="182"/>
      <c r="J37" s="26">
        <v>100</v>
      </c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06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06"/>
      <c r="G39" s="164"/>
      <c r="H39" s="164"/>
      <c r="I39" s="164"/>
      <c r="J39" s="27">
        <f>SUM(J27:J38)</f>
        <v>1514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10"/>
      <c r="M40" s="194">
        <f>M25</f>
        <v>4000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06"/>
      <c r="I41" s="106"/>
      <c r="J41" s="30"/>
      <c r="K41" s="6"/>
      <c r="L41" s="107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111*2</f>
        <v>222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07" t="s">
        <v>33</v>
      </c>
      <c r="M43" s="189">
        <f>J39*J40</f>
        <v>2422.4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07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07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10"/>
      <c r="F46" s="199">
        <v>0</v>
      </c>
      <c r="G46" s="200"/>
      <c r="H46" s="107"/>
      <c r="I46" s="107"/>
      <c r="J46" s="107"/>
      <c r="K46" s="6" t="s">
        <v>49</v>
      </c>
      <c r="L46" s="110"/>
      <c r="M46" s="165">
        <f>SUM(M40+M42+M43)+M44+M45</f>
        <v>6644.4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10"/>
      <c r="F47" s="205">
        <v>0</v>
      </c>
      <c r="G47" s="206"/>
      <c r="H47" s="107"/>
      <c r="I47" s="107"/>
      <c r="J47" s="107"/>
      <c r="K47" s="6" t="s">
        <v>51</v>
      </c>
      <c r="L47" s="110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10"/>
      <c r="F48" s="207">
        <f>SUM(F46:G47)</f>
        <v>0</v>
      </c>
      <c r="G48" s="208"/>
      <c r="H48" s="107"/>
      <c r="I48" s="107"/>
      <c r="J48" s="107"/>
      <c r="K48" s="6"/>
      <c r="L48" s="110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10"/>
      <c r="F49" s="205">
        <v>0</v>
      </c>
      <c r="G49" s="206"/>
      <c r="H49" s="107"/>
      <c r="I49" s="107"/>
      <c r="J49" s="107"/>
      <c r="K49" s="6"/>
      <c r="L49" s="110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10"/>
      <c r="F50" s="207">
        <f>SUM(F48:G49)</f>
        <v>0</v>
      </c>
      <c r="G50" s="208"/>
      <c r="H50" s="107"/>
      <c r="I50" s="107"/>
      <c r="J50" s="107"/>
      <c r="K50" s="6"/>
      <c r="L50" s="110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10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10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10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10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10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10"/>
      <c r="F56" s="203">
        <f>+M46-F55</f>
        <v>6644.4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6644.4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05"/>
      <c r="C59" s="106"/>
      <c r="D59" s="106"/>
      <c r="E59" s="106"/>
      <c r="F59" s="106"/>
      <c r="G59" s="106"/>
      <c r="H59" s="6"/>
      <c r="I59" s="106"/>
      <c r="J59" s="106"/>
      <c r="K59" s="106"/>
      <c r="L59" s="106"/>
      <c r="M59" s="106"/>
      <c r="N59" s="108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83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183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S11" sqref="S1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23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1"/>
      <c r="M4" s="111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1" t="s">
        <v>2</v>
      </c>
      <c r="M5" s="111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14</v>
      </c>
      <c r="K8" s="106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1804.8000000000002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9"/>
      <c r="B11" s="155">
        <f>$M$9</f>
        <v>1804.8000000000002</v>
      </c>
      <c r="C11" s="156"/>
      <c r="D11" s="157" t="s">
        <v>169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170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20</v>
      </c>
      <c r="F16" s="106" t="s">
        <v>5</v>
      </c>
      <c r="G16" s="163" t="s">
        <v>68</v>
      </c>
      <c r="H16" s="163"/>
      <c r="I16" s="106" t="s">
        <v>13</v>
      </c>
      <c r="J16" s="17">
        <v>21</v>
      </c>
      <c r="K16" s="106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6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/>
      <c r="E24" s="106" t="s">
        <v>29</v>
      </c>
      <c r="F24" s="189"/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2</v>
      </c>
      <c r="E25" s="106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1280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37</v>
      </c>
      <c r="D27" s="163"/>
      <c r="E27" s="163"/>
      <c r="F27" s="106" t="s">
        <v>29</v>
      </c>
      <c r="G27" s="163" t="s">
        <v>171</v>
      </c>
      <c r="H27" s="163"/>
      <c r="I27" s="163"/>
      <c r="J27" s="22">
        <v>57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172</v>
      </c>
      <c r="D28" s="163"/>
      <c r="E28" s="163"/>
      <c r="F28" s="24" t="s">
        <v>29</v>
      </c>
      <c r="G28" s="163" t="s">
        <v>37</v>
      </c>
      <c r="H28" s="163"/>
      <c r="I28" s="163"/>
      <c r="J28" s="22">
        <v>57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37</v>
      </c>
      <c r="D29" s="163"/>
      <c r="E29" s="163"/>
      <c r="F29" s="24" t="s">
        <v>29</v>
      </c>
      <c r="G29" s="163" t="s">
        <v>171</v>
      </c>
      <c r="H29" s="163"/>
      <c r="I29" s="163"/>
      <c r="J29" s="22">
        <v>57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172</v>
      </c>
      <c r="D30" s="163"/>
      <c r="E30" s="163"/>
      <c r="F30" s="24" t="s">
        <v>29</v>
      </c>
      <c r="G30" s="163" t="s">
        <v>37</v>
      </c>
      <c r="H30" s="163"/>
      <c r="I30" s="163"/>
      <c r="J30" s="25">
        <v>57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38</v>
      </c>
      <c r="D31" s="182"/>
      <c r="E31" s="182"/>
      <c r="F31" s="24" t="s">
        <v>29</v>
      </c>
      <c r="G31" s="182" t="s">
        <v>38</v>
      </c>
      <c r="H31" s="182"/>
      <c r="I31" s="182"/>
      <c r="J31" s="25">
        <v>100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/>
      <c r="D32" s="182"/>
      <c r="E32" s="182"/>
      <c r="F32" s="24" t="s">
        <v>29</v>
      </c>
      <c r="G32" s="182"/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06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06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06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06"/>
      <c r="G39" s="164"/>
      <c r="H39" s="164"/>
      <c r="I39" s="164"/>
      <c r="J39" s="27">
        <f>SUM(J27:J38)</f>
        <v>328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10"/>
      <c r="M40" s="194">
        <f>M25</f>
        <v>1280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06"/>
      <c r="I41" s="106"/>
      <c r="J41" s="30"/>
      <c r="K41" s="6"/>
      <c r="L41" s="107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07" t="s">
        <v>33</v>
      </c>
      <c r="M43" s="189">
        <f>J39*J40</f>
        <v>524.80000000000007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07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07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10"/>
      <c r="F46" s="199">
        <v>0</v>
      </c>
      <c r="G46" s="200"/>
      <c r="H46" s="107"/>
      <c r="I46" s="107"/>
      <c r="J46" s="107"/>
      <c r="K46" s="6" t="s">
        <v>49</v>
      </c>
      <c r="L46" s="110"/>
      <c r="M46" s="165">
        <f>SUM(M40+M42+M43)+M44+M45</f>
        <v>1804.8000000000002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10"/>
      <c r="F47" s="205">
        <v>0</v>
      </c>
      <c r="G47" s="206"/>
      <c r="H47" s="107"/>
      <c r="I47" s="107"/>
      <c r="J47" s="107"/>
      <c r="K47" s="6" t="s">
        <v>51</v>
      </c>
      <c r="L47" s="110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10"/>
      <c r="F48" s="207">
        <f>SUM(F46:G47)</f>
        <v>0</v>
      </c>
      <c r="G48" s="208"/>
      <c r="H48" s="107"/>
      <c r="I48" s="107"/>
      <c r="J48" s="107"/>
      <c r="K48" s="6"/>
      <c r="L48" s="110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10"/>
      <c r="F49" s="205">
        <v>0</v>
      </c>
      <c r="G49" s="206"/>
      <c r="H49" s="107"/>
      <c r="I49" s="107"/>
      <c r="J49" s="107"/>
      <c r="K49" s="6"/>
      <c r="L49" s="110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10"/>
      <c r="F50" s="207">
        <f>SUM(F48:G49)</f>
        <v>0</v>
      </c>
      <c r="G50" s="208"/>
      <c r="H50" s="107"/>
      <c r="I50" s="107"/>
      <c r="J50" s="107"/>
      <c r="K50" s="6"/>
      <c r="L50" s="110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10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10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10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10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10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10"/>
      <c r="F56" s="203">
        <f>+M46-F55</f>
        <v>1804.8000000000002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1804.8000000000002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105"/>
      <c r="C59" s="106"/>
      <c r="D59" s="106"/>
      <c r="E59" s="106"/>
      <c r="F59" s="106"/>
      <c r="G59" s="106"/>
      <c r="H59" s="6"/>
      <c r="I59" s="106"/>
      <c r="J59" s="106"/>
      <c r="K59" s="106"/>
      <c r="L59" s="106"/>
      <c r="M59" s="106"/>
      <c r="N59" s="108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173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174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8"/>
  <sheetViews>
    <sheetView zoomScaleNormal="100" workbookViewId="0">
      <selection activeCell="P27" sqref="P2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22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4"/>
      <c r="M4" s="10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4" t="s">
        <v>2</v>
      </c>
      <c r="M5" s="10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13</v>
      </c>
      <c r="K8" s="99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57.6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2"/>
      <c r="B11" s="155">
        <f>$M$9</f>
        <v>57.6</v>
      </c>
      <c r="C11" s="156"/>
      <c r="D11" s="157" t="s">
        <v>168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165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11</v>
      </c>
      <c r="F16" s="99" t="s">
        <v>5</v>
      </c>
      <c r="G16" s="163" t="s">
        <v>68</v>
      </c>
      <c r="H16" s="163"/>
      <c r="I16" s="99" t="s">
        <v>13</v>
      </c>
      <c r="J16" s="17">
        <v>15</v>
      </c>
      <c r="K16" s="99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9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/>
      <c r="E24" s="99" t="s">
        <v>29</v>
      </c>
      <c r="F24" s="189"/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/>
      <c r="E25" s="99" t="s">
        <v>29</v>
      </c>
      <c r="F25" s="189"/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166</v>
      </c>
      <c r="D27" s="163"/>
      <c r="E27" s="163"/>
      <c r="F27" s="99" t="s">
        <v>29</v>
      </c>
      <c r="G27" s="163" t="s">
        <v>167</v>
      </c>
      <c r="H27" s="163"/>
      <c r="I27" s="163"/>
      <c r="J27" s="22">
        <v>36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/>
      <c r="D28" s="163"/>
      <c r="E28" s="163"/>
      <c r="F28" s="24" t="s">
        <v>29</v>
      </c>
      <c r="G28" s="163"/>
      <c r="H28" s="163"/>
      <c r="I28" s="163"/>
      <c r="J28" s="22"/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/>
      <c r="D29" s="163"/>
      <c r="E29" s="163"/>
      <c r="F29" s="24" t="s">
        <v>29</v>
      </c>
      <c r="G29" s="163"/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/>
      <c r="D30" s="182"/>
      <c r="E30" s="182"/>
      <c r="F30" s="24" t="s">
        <v>29</v>
      </c>
      <c r="G30" s="182"/>
      <c r="H30" s="182"/>
      <c r="I30" s="182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/>
      <c r="D31" s="182"/>
      <c r="E31" s="182"/>
      <c r="F31" s="24" t="s">
        <v>29</v>
      </c>
      <c r="G31" s="182"/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/>
      <c r="D32" s="182"/>
      <c r="E32" s="182"/>
      <c r="F32" s="24" t="s">
        <v>29</v>
      </c>
      <c r="G32" s="182"/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99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99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99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99"/>
      <c r="G39" s="164"/>
      <c r="H39" s="164"/>
      <c r="I39" s="164"/>
      <c r="J39" s="27">
        <f>SUM(J27:J38)</f>
        <v>36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03"/>
      <c r="M40" s="194">
        <f>M25</f>
        <v>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99"/>
      <c r="I41" s="99"/>
      <c r="J41" s="30"/>
      <c r="K41" s="6"/>
      <c r="L41" s="100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00" t="s">
        <v>33</v>
      </c>
      <c r="M43" s="189">
        <f>J39*J40</f>
        <v>57.6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00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00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03"/>
      <c r="F46" s="199">
        <v>0</v>
      </c>
      <c r="G46" s="200"/>
      <c r="H46" s="100"/>
      <c r="I46" s="100"/>
      <c r="J46" s="100"/>
      <c r="K46" s="6" t="s">
        <v>49</v>
      </c>
      <c r="L46" s="103"/>
      <c r="M46" s="165">
        <f>SUM(M40+M42+M43)+M44+M45</f>
        <v>57.6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03"/>
      <c r="F47" s="205">
        <v>0</v>
      </c>
      <c r="G47" s="206"/>
      <c r="H47" s="100"/>
      <c r="I47" s="100"/>
      <c r="J47" s="100"/>
      <c r="K47" s="6" t="s">
        <v>51</v>
      </c>
      <c r="L47" s="103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03"/>
      <c r="F48" s="207">
        <f>SUM(F46:G47)</f>
        <v>0</v>
      </c>
      <c r="G48" s="208"/>
      <c r="H48" s="100"/>
      <c r="I48" s="100"/>
      <c r="J48" s="100"/>
      <c r="K48" s="6"/>
      <c r="L48" s="103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03"/>
      <c r="F49" s="205">
        <v>0</v>
      </c>
      <c r="G49" s="206"/>
      <c r="H49" s="100"/>
      <c r="I49" s="100"/>
      <c r="J49" s="100"/>
      <c r="K49" s="6"/>
      <c r="L49" s="103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03"/>
      <c r="F50" s="207">
        <f>SUM(F48:G49)</f>
        <v>0</v>
      </c>
      <c r="G50" s="208"/>
      <c r="H50" s="100"/>
      <c r="I50" s="100"/>
      <c r="J50" s="100"/>
      <c r="K50" s="6"/>
      <c r="L50" s="103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03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03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03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03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03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03"/>
      <c r="F56" s="203">
        <f>+M46-F55</f>
        <v>57.6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57.6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98"/>
      <c r="C59" s="99"/>
      <c r="D59" s="99"/>
      <c r="E59" s="99"/>
      <c r="F59" s="99"/>
      <c r="G59" s="99"/>
      <c r="H59" s="6"/>
      <c r="I59" s="99"/>
      <c r="J59" s="99"/>
      <c r="K59" s="99"/>
      <c r="L59" s="99"/>
      <c r="M59" s="99"/>
      <c r="N59" s="101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83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125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U6" sqref="U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21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4"/>
      <c r="M4" s="10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4" t="s">
        <v>2</v>
      </c>
      <c r="M5" s="10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13</v>
      </c>
      <c r="K8" s="99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4230.3999999999996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2"/>
      <c r="B11" s="155">
        <f>$M$9</f>
        <v>4230.3999999999996</v>
      </c>
      <c r="C11" s="156"/>
      <c r="D11" s="157" t="s">
        <v>163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164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20</v>
      </c>
      <c r="F16" s="99" t="s">
        <v>5</v>
      </c>
      <c r="G16" s="163" t="s">
        <v>68</v>
      </c>
      <c r="H16" s="163"/>
      <c r="I16" s="99" t="s">
        <v>13</v>
      </c>
      <c r="J16" s="17">
        <v>22</v>
      </c>
      <c r="K16" s="99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9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2</v>
      </c>
      <c r="E24" s="99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99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2880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99" t="s">
        <v>29</v>
      </c>
      <c r="G27" s="163" t="s">
        <v>90</v>
      </c>
      <c r="H27" s="163"/>
      <c r="I27" s="163"/>
      <c r="J27" s="22">
        <v>336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90</v>
      </c>
      <c r="D28" s="163"/>
      <c r="E28" s="163"/>
      <c r="F28" s="24" t="s">
        <v>29</v>
      </c>
      <c r="G28" s="163" t="s">
        <v>91</v>
      </c>
      <c r="H28" s="163"/>
      <c r="I28" s="163"/>
      <c r="J28" s="22">
        <v>12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91</v>
      </c>
      <c r="D29" s="163"/>
      <c r="E29" s="163"/>
      <c r="F29" s="24" t="s">
        <v>29</v>
      </c>
      <c r="G29" s="163" t="s">
        <v>92</v>
      </c>
      <c r="H29" s="163"/>
      <c r="I29" s="163"/>
      <c r="J29" s="22">
        <v>12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 t="s">
        <v>93</v>
      </c>
      <c r="D30" s="182"/>
      <c r="E30" s="182"/>
      <c r="F30" s="24" t="s">
        <v>29</v>
      </c>
      <c r="G30" s="182" t="s">
        <v>91</v>
      </c>
      <c r="H30" s="182"/>
      <c r="I30" s="182"/>
      <c r="J30" s="25">
        <v>12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91</v>
      </c>
      <c r="D31" s="182"/>
      <c r="E31" s="182"/>
      <c r="F31" s="24" t="s">
        <v>29</v>
      </c>
      <c r="G31" s="182" t="s">
        <v>92</v>
      </c>
      <c r="H31" s="182"/>
      <c r="I31" s="182"/>
      <c r="J31" s="25">
        <v>12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93</v>
      </c>
      <c r="D32" s="182"/>
      <c r="E32" s="182"/>
      <c r="F32" s="24" t="s">
        <v>29</v>
      </c>
      <c r="G32" s="182" t="s">
        <v>91</v>
      </c>
      <c r="H32" s="182"/>
      <c r="I32" s="182"/>
      <c r="J32" s="25">
        <v>12</v>
      </c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 t="s">
        <v>91</v>
      </c>
      <c r="D33" s="182"/>
      <c r="E33" s="182"/>
      <c r="F33" s="24" t="s">
        <v>29</v>
      </c>
      <c r="G33" s="182" t="s">
        <v>90</v>
      </c>
      <c r="H33" s="182"/>
      <c r="I33" s="182"/>
      <c r="J33" s="25">
        <v>12</v>
      </c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 t="s">
        <v>90</v>
      </c>
      <c r="D34" s="182"/>
      <c r="E34" s="182"/>
      <c r="F34" s="24" t="s">
        <v>29</v>
      </c>
      <c r="G34" s="182" t="s">
        <v>34</v>
      </c>
      <c r="H34" s="182"/>
      <c r="I34" s="182"/>
      <c r="J34" s="26">
        <v>336</v>
      </c>
      <c r="K34" s="6" t="s">
        <v>36</v>
      </c>
      <c r="L34" s="6"/>
      <c r="M34" s="6"/>
      <c r="N34" s="13"/>
    </row>
    <row r="35" spans="1:18">
      <c r="A35" s="5"/>
      <c r="B35" s="5"/>
      <c r="C35" s="182" t="s">
        <v>38</v>
      </c>
      <c r="D35" s="182"/>
      <c r="E35" s="182"/>
      <c r="F35" s="24" t="s">
        <v>29</v>
      </c>
      <c r="G35" s="182" t="s">
        <v>38</v>
      </c>
      <c r="H35" s="182"/>
      <c r="I35" s="182"/>
      <c r="J35" s="26">
        <v>100</v>
      </c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99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99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99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99"/>
      <c r="G39" s="164"/>
      <c r="H39" s="164"/>
      <c r="I39" s="164"/>
      <c r="J39" s="27">
        <f>SUM(J27:J38)</f>
        <v>844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03"/>
      <c r="M40" s="194">
        <f>M25</f>
        <v>2880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99"/>
      <c r="I41" s="99"/>
      <c r="J41" s="30"/>
      <c r="K41" s="6"/>
      <c r="L41" s="100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00" t="s">
        <v>33</v>
      </c>
      <c r="M43" s="189">
        <f>J39*J40</f>
        <v>1350.4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00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00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03"/>
      <c r="F46" s="199">
        <v>0</v>
      </c>
      <c r="G46" s="200"/>
      <c r="H46" s="100"/>
      <c r="I46" s="100"/>
      <c r="J46" s="100"/>
      <c r="K46" s="6" t="s">
        <v>49</v>
      </c>
      <c r="L46" s="103"/>
      <c r="M46" s="165">
        <f>SUM(M40+M42+M43)+M44+M45</f>
        <v>4230.3999999999996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03"/>
      <c r="F47" s="205">
        <v>0</v>
      </c>
      <c r="G47" s="206"/>
      <c r="H47" s="100"/>
      <c r="I47" s="100"/>
      <c r="J47" s="100"/>
      <c r="K47" s="6" t="s">
        <v>51</v>
      </c>
      <c r="L47" s="103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03"/>
      <c r="F48" s="207">
        <f>SUM(F46:G47)</f>
        <v>0</v>
      </c>
      <c r="G48" s="208"/>
      <c r="H48" s="100"/>
      <c r="I48" s="100"/>
      <c r="J48" s="100"/>
      <c r="K48" s="6"/>
      <c r="L48" s="103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03"/>
      <c r="F49" s="205">
        <v>0</v>
      </c>
      <c r="G49" s="206"/>
      <c r="H49" s="100"/>
      <c r="I49" s="100"/>
      <c r="J49" s="100"/>
      <c r="K49" s="6"/>
      <c r="L49" s="103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03"/>
      <c r="F50" s="207">
        <f>SUM(F48:G49)</f>
        <v>0</v>
      </c>
      <c r="G50" s="208"/>
      <c r="H50" s="100"/>
      <c r="I50" s="100"/>
      <c r="J50" s="100"/>
      <c r="K50" s="6"/>
      <c r="L50" s="103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03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03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03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03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03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03"/>
      <c r="F56" s="203">
        <f>+M46-F55</f>
        <v>4230.3999999999996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4230.3999999999996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98"/>
      <c r="C59" s="99"/>
      <c r="D59" s="99"/>
      <c r="E59" s="99"/>
      <c r="F59" s="99"/>
      <c r="G59" s="99"/>
      <c r="H59" s="6"/>
      <c r="I59" s="99"/>
      <c r="J59" s="99"/>
      <c r="K59" s="99"/>
      <c r="L59" s="99"/>
      <c r="M59" s="99"/>
      <c r="N59" s="101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161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162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Q16" sqref="Q1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20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4"/>
      <c r="M4" s="10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4" t="s">
        <v>2</v>
      </c>
      <c r="M5" s="10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13</v>
      </c>
      <c r="K8" s="99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2340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2"/>
      <c r="B11" s="155">
        <f>$M$9</f>
        <v>2340</v>
      </c>
      <c r="C11" s="156"/>
      <c r="D11" s="157" t="s">
        <v>154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153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14</v>
      </c>
      <c r="F16" s="99" t="s">
        <v>5</v>
      </c>
      <c r="G16" s="163" t="s">
        <v>68</v>
      </c>
      <c r="H16" s="163"/>
      <c r="I16" s="99" t="s">
        <v>13</v>
      </c>
      <c r="J16" s="17">
        <v>14</v>
      </c>
      <c r="K16" s="99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9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/>
      <c r="E24" s="99" t="s">
        <v>29</v>
      </c>
      <c r="F24" s="189"/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99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640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99" t="s">
        <v>29</v>
      </c>
      <c r="G27" s="163" t="s">
        <v>98</v>
      </c>
      <c r="H27" s="163"/>
      <c r="I27" s="163"/>
      <c r="J27" s="22">
        <v>110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98</v>
      </c>
      <c r="D28" s="163"/>
      <c r="E28" s="163"/>
      <c r="F28" s="24" t="s">
        <v>29</v>
      </c>
      <c r="G28" s="163" t="s">
        <v>34</v>
      </c>
      <c r="H28" s="163"/>
      <c r="I28" s="163"/>
      <c r="J28" s="22">
        <v>110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34</v>
      </c>
      <c r="D29" s="163"/>
      <c r="E29" s="163"/>
      <c r="F29" s="24" t="s">
        <v>29</v>
      </c>
      <c r="G29" s="163" t="s">
        <v>98</v>
      </c>
      <c r="H29" s="163"/>
      <c r="I29" s="163"/>
      <c r="J29" s="22">
        <v>110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63" t="s">
        <v>98</v>
      </c>
      <c r="D30" s="163"/>
      <c r="E30" s="163"/>
      <c r="F30" s="24" t="s">
        <v>29</v>
      </c>
      <c r="G30" s="163" t="s">
        <v>34</v>
      </c>
      <c r="H30" s="163"/>
      <c r="I30" s="163"/>
      <c r="J30" s="25">
        <v>110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/>
      <c r="D31" s="182"/>
      <c r="E31" s="182"/>
      <c r="F31" s="24" t="s">
        <v>29</v>
      </c>
      <c r="G31" s="182"/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/>
      <c r="D32" s="182"/>
      <c r="E32" s="182"/>
      <c r="F32" s="24" t="s">
        <v>29</v>
      </c>
      <c r="G32" s="182"/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99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99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99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99"/>
      <c r="G39" s="164"/>
      <c r="H39" s="164"/>
      <c r="I39" s="164"/>
      <c r="J39" s="27">
        <f>SUM(J27:J38)</f>
        <v>440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103"/>
      <c r="M40" s="194">
        <f>M25</f>
        <v>640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99"/>
      <c r="I41" s="99"/>
      <c r="J41" s="30"/>
      <c r="K41" s="6"/>
      <c r="L41" s="100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249*4</f>
        <v>996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100" t="s">
        <v>33</v>
      </c>
      <c r="M43" s="189">
        <f>J39*J40</f>
        <v>704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100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100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103"/>
      <c r="F46" s="199">
        <v>0</v>
      </c>
      <c r="G46" s="200"/>
      <c r="H46" s="100"/>
      <c r="I46" s="100"/>
      <c r="J46" s="100"/>
      <c r="K46" s="6" t="s">
        <v>49</v>
      </c>
      <c r="L46" s="103"/>
      <c r="M46" s="165">
        <f>SUM(M40+M42+M43)+M44+M45</f>
        <v>2340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103"/>
      <c r="F47" s="205">
        <v>0</v>
      </c>
      <c r="G47" s="206"/>
      <c r="H47" s="100"/>
      <c r="I47" s="100"/>
      <c r="J47" s="100"/>
      <c r="K47" s="6" t="s">
        <v>51</v>
      </c>
      <c r="L47" s="103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103"/>
      <c r="F48" s="207">
        <f>SUM(F46:G47)</f>
        <v>0</v>
      </c>
      <c r="G48" s="208"/>
      <c r="H48" s="100"/>
      <c r="I48" s="100"/>
      <c r="J48" s="100"/>
      <c r="K48" s="6"/>
      <c r="L48" s="103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103"/>
      <c r="F49" s="205">
        <v>0</v>
      </c>
      <c r="G49" s="206"/>
      <c r="H49" s="100"/>
      <c r="I49" s="100"/>
      <c r="J49" s="100"/>
      <c r="K49" s="6"/>
      <c r="L49" s="103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103"/>
      <c r="F50" s="207">
        <f>SUM(F48:G49)</f>
        <v>0</v>
      </c>
      <c r="G50" s="208"/>
      <c r="H50" s="100"/>
      <c r="I50" s="100"/>
      <c r="J50" s="100"/>
      <c r="K50" s="6"/>
      <c r="L50" s="103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103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103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103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103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103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103"/>
      <c r="F56" s="203">
        <f>+M46-F55</f>
        <v>2340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2340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98"/>
      <c r="C59" s="99"/>
      <c r="D59" s="99"/>
      <c r="E59" s="99"/>
      <c r="F59" s="99"/>
      <c r="G59" s="99"/>
      <c r="H59" s="6"/>
      <c r="I59" s="99"/>
      <c r="J59" s="99"/>
      <c r="K59" s="99"/>
      <c r="L59" s="99"/>
      <c r="M59" s="99"/>
      <c r="N59" s="101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99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152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14" zoomScaleNormal="100" workbookViewId="0">
      <selection activeCell="P36" sqref="P3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19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1"/>
      <c r="M4" s="91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1" t="s">
        <v>2</v>
      </c>
      <c r="M5" s="91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8</v>
      </c>
      <c r="K8" s="92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2182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5"/>
      <c r="B11" s="155">
        <f>$M$9</f>
        <v>2182</v>
      </c>
      <c r="C11" s="156"/>
      <c r="D11" s="157" t="s">
        <v>107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151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8</v>
      </c>
      <c r="F16" s="92" t="s">
        <v>5</v>
      </c>
      <c r="G16" s="163" t="s">
        <v>68</v>
      </c>
      <c r="H16" s="163"/>
      <c r="I16" s="92" t="s">
        <v>13</v>
      </c>
      <c r="J16" s="17">
        <v>8</v>
      </c>
      <c r="K16" s="92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2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/>
      <c r="E24" s="92" t="s">
        <v>29</v>
      </c>
      <c r="F24" s="189"/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92" t="s">
        <v>29</v>
      </c>
      <c r="F25" s="189">
        <v>1200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1200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92" t="s">
        <v>29</v>
      </c>
      <c r="G27" s="163" t="s">
        <v>98</v>
      </c>
      <c r="H27" s="163"/>
      <c r="I27" s="163"/>
      <c r="J27" s="22">
        <v>110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98</v>
      </c>
      <c r="D28" s="163"/>
      <c r="E28" s="163"/>
      <c r="F28" s="24" t="s">
        <v>29</v>
      </c>
      <c r="G28" s="163" t="s">
        <v>34</v>
      </c>
      <c r="H28" s="163"/>
      <c r="I28" s="163"/>
      <c r="J28" s="22">
        <v>110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/>
      <c r="D29" s="163"/>
      <c r="E29" s="163"/>
      <c r="F29" s="24" t="s">
        <v>29</v>
      </c>
      <c r="G29" s="163"/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/>
      <c r="D30" s="182"/>
      <c r="E30" s="182"/>
      <c r="F30" s="24" t="s">
        <v>29</v>
      </c>
      <c r="G30" s="182"/>
      <c r="H30" s="182"/>
      <c r="I30" s="182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/>
      <c r="D31" s="182"/>
      <c r="E31" s="182"/>
      <c r="F31" s="24" t="s">
        <v>29</v>
      </c>
      <c r="G31" s="182"/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/>
      <c r="D32" s="182"/>
      <c r="E32" s="182"/>
      <c r="F32" s="24" t="s">
        <v>29</v>
      </c>
      <c r="G32" s="182"/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92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92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92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92"/>
      <c r="G39" s="164"/>
      <c r="H39" s="164"/>
      <c r="I39" s="164"/>
      <c r="J39" s="27">
        <f>SUM(J27:J38)</f>
        <v>220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2.2000000000000002</v>
      </c>
      <c r="K40" s="6"/>
      <c r="L40" s="96"/>
      <c r="M40" s="194">
        <f>M25</f>
        <v>1200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92"/>
      <c r="I41" s="92"/>
      <c r="J41" s="30"/>
      <c r="K41" s="6"/>
      <c r="L41" s="97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249*2</f>
        <v>498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97" t="s">
        <v>33</v>
      </c>
      <c r="M43" s="189">
        <f>J39*J40</f>
        <v>484.00000000000006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97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97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96"/>
      <c r="F46" s="199">
        <v>0</v>
      </c>
      <c r="G46" s="200"/>
      <c r="H46" s="97"/>
      <c r="I46" s="97"/>
      <c r="J46" s="97"/>
      <c r="K46" s="6" t="s">
        <v>49</v>
      </c>
      <c r="L46" s="96"/>
      <c r="M46" s="165">
        <f>SUM(M40+M42+M43)+M44+M45</f>
        <v>2182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96"/>
      <c r="F47" s="205">
        <v>0</v>
      </c>
      <c r="G47" s="206"/>
      <c r="H47" s="97"/>
      <c r="I47" s="97"/>
      <c r="J47" s="97"/>
      <c r="K47" s="6" t="s">
        <v>51</v>
      </c>
      <c r="L47" s="96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96"/>
      <c r="F48" s="207">
        <f>SUM(F46:G47)</f>
        <v>0</v>
      </c>
      <c r="G48" s="208"/>
      <c r="H48" s="97"/>
      <c r="I48" s="97"/>
      <c r="J48" s="97"/>
      <c r="K48" s="6"/>
      <c r="L48" s="96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96"/>
      <c r="F49" s="205">
        <v>0</v>
      </c>
      <c r="G49" s="206"/>
      <c r="H49" s="97"/>
      <c r="I49" s="97"/>
      <c r="J49" s="97"/>
      <c r="K49" s="6"/>
      <c r="L49" s="96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96"/>
      <c r="F50" s="207">
        <f>SUM(F48:G49)</f>
        <v>0</v>
      </c>
      <c r="G50" s="208"/>
      <c r="H50" s="97"/>
      <c r="I50" s="97"/>
      <c r="J50" s="97"/>
      <c r="K50" s="6"/>
      <c r="L50" s="96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96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96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96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96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96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96"/>
      <c r="F56" s="203">
        <f>+M46-F55</f>
        <v>2182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2182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93"/>
      <c r="C59" s="92"/>
      <c r="D59" s="92"/>
      <c r="E59" s="92"/>
      <c r="F59" s="92"/>
      <c r="G59" s="92"/>
      <c r="H59" s="6"/>
      <c r="I59" s="92"/>
      <c r="J59" s="92"/>
      <c r="K59" s="92"/>
      <c r="L59" s="92"/>
      <c r="M59" s="92"/>
      <c r="N59" s="94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109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110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78"/>
  <sheetViews>
    <sheetView zoomScaleNormal="100" workbookViewId="0">
      <selection activeCell="J22" sqref="J2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18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1"/>
      <c r="M4" s="91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1" t="s">
        <v>2</v>
      </c>
      <c r="M5" s="91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8</v>
      </c>
      <c r="K8" s="92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5120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5"/>
      <c r="B11" s="155">
        <f>$M$9</f>
        <v>5120</v>
      </c>
      <c r="C11" s="156"/>
      <c r="D11" s="157" t="s">
        <v>150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160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25</v>
      </c>
      <c r="F16" s="92" t="s">
        <v>5</v>
      </c>
      <c r="G16" s="163" t="s">
        <v>68</v>
      </c>
      <c r="H16" s="163"/>
      <c r="I16" s="92" t="s">
        <v>13</v>
      </c>
      <c r="J16" s="17">
        <v>29</v>
      </c>
      <c r="K16" s="92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2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4</v>
      </c>
      <c r="E24" s="92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92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5120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92" t="s">
        <v>29</v>
      </c>
      <c r="G27" s="163" t="s">
        <v>145</v>
      </c>
      <c r="H27" s="163"/>
      <c r="I27" s="163"/>
      <c r="J27" s="22"/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119</v>
      </c>
      <c r="D28" s="163"/>
      <c r="E28" s="163"/>
      <c r="F28" s="24" t="s">
        <v>29</v>
      </c>
      <c r="G28" s="163" t="s">
        <v>146</v>
      </c>
      <c r="H28" s="163"/>
      <c r="I28" s="163"/>
      <c r="J28" s="22"/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146</v>
      </c>
      <c r="D29" s="163"/>
      <c r="E29" s="163"/>
      <c r="F29" s="24" t="s">
        <v>29</v>
      </c>
      <c r="G29" s="163" t="s">
        <v>147</v>
      </c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 t="s">
        <v>148</v>
      </c>
      <c r="D30" s="182"/>
      <c r="E30" s="182"/>
      <c r="F30" s="24" t="s">
        <v>29</v>
      </c>
      <c r="G30" s="182" t="s">
        <v>34</v>
      </c>
      <c r="H30" s="182"/>
      <c r="I30" s="182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38</v>
      </c>
      <c r="D31" s="182"/>
      <c r="E31" s="182"/>
      <c r="F31" s="24" t="s">
        <v>29</v>
      </c>
      <c r="G31" s="182" t="s">
        <v>38</v>
      </c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/>
      <c r="D32" s="182"/>
      <c r="E32" s="182"/>
      <c r="F32" s="24" t="s">
        <v>29</v>
      </c>
      <c r="G32" s="182"/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92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92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92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92"/>
      <c r="G39" s="164"/>
      <c r="H39" s="164"/>
      <c r="I39" s="164"/>
      <c r="J39" s="27">
        <f>SUM(J27:J38)</f>
        <v>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96"/>
      <c r="M40" s="194">
        <f>M25</f>
        <v>5120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92"/>
      <c r="I41" s="92"/>
      <c r="J41" s="30"/>
      <c r="K41" s="6"/>
      <c r="L41" s="97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97" t="s">
        <v>33</v>
      </c>
      <c r="M43" s="189">
        <f>J39*J40</f>
        <v>0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97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97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96"/>
      <c r="F46" s="199">
        <v>0</v>
      </c>
      <c r="G46" s="200"/>
      <c r="H46" s="97"/>
      <c r="I46" s="97"/>
      <c r="J46" s="97"/>
      <c r="K46" s="6" t="s">
        <v>49</v>
      </c>
      <c r="L46" s="96"/>
      <c r="M46" s="165">
        <f>SUM(M40+M42+M43)+M44+M45</f>
        <v>5120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96"/>
      <c r="F47" s="205">
        <v>0</v>
      </c>
      <c r="G47" s="206"/>
      <c r="H47" s="97"/>
      <c r="I47" s="97"/>
      <c r="J47" s="97"/>
      <c r="K47" s="6" t="s">
        <v>51</v>
      </c>
      <c r="L47" s="96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96"/>
      <c r="F48" s="207">
        <f>SUM(F46:G47)</f>
        <v>0</v>
      </c>
      <c r="G48" s="208"/>
      <c r="H48" s="97"/>
      <c r="I48" s="97"/>
      <c r="J48" s="97"/>
      <c r="K48" s="6"/>
      <c r="L48" s="96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96"/>
      <c r="F49" s="205">
        <v>0</v>
      </c>
      <c r="G49" s="206"/>
      <c r="H49" s="97"/>
      <c r="I49" s="97"/>
      <c r="J49" s="97"/>
      <c r="K49" s="6"/>
      <c r="L49" s="96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96"/>
      <c r="F50" s="207">
        <f>SUM(F48:G49)</f>
        <v>0</v>
      </c>
      <c r="G50" s="208"/>
      <c r="H50" s="97"/>
      <c r="I50" s="97"/>
      <c r="J50" s="97"/>
      <c r="K50" s="6"/>
      <c r="L50" s="96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96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96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96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96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96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96"/>
      <c r="F56" s="203">
        <f>+M46-F55</f>
        <v>5120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5120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93"/>
      <c r="C59" s="92"/>
      <c r="D59" s="92"/>
      <c r="E59" s="92"/>
      <c r="F59" s="92"/>
      <c r="G59" s="92"/>
      <c r="H59" s="6"/>
      <c r="I59" s="92"/>
      <c r="J59" s="92"/>
      <c r="K59" s="92"/>
      <c r="L59" s="92"/>
      <c r="M59" s="92"/>
      <c r="N59" s="94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139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140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78"/>
  <sheetViews>
    <sheetView topLeftCell="A4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17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1"/>
      <c r="M4" s="91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1" t="s">
        <v>2</v>
      </c>
      <c r="M5" s="91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8</v>
      </c>
      <c r="K8" s="92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7250.8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5"/>
      <c r="B11" s="155">
        <f>$M$9</f>
        <v>7250.8</v>
      </c>
      <c r="C11" s="156"/>
      <c r="D11" s="157" t="s">
        <v>149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155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25</v>
      </c>
      <c r="F16" s="92" t="s">
        <v>5</v>
      </c>
      <c r="G16" s="163" t="s">
        <v>68</v>
      </c>
      <c r="H16" s="163"/>
      <c r="I16" s="92" t="s">
        <v>13</v>
      </c>
      <c r="J16" s="17">
        <v>29</v>
      </c>
      <c r="K16" s="92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2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4</v>
      </c>
      <c r="E24" s="92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92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5120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92" t="s">
        <v>29</v>
      </c>
      <c r="G27" s="163" t="s">
        <v>145</v>
      </c>
      <c r="H27" s="163"/>
      <c r="I27" s="163"/>
      <c r="J27" s="22">
        <v>493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119</v>
      </c>
      <c r="D28" s="163"/>
      <c r="E28" s="163"/>
      <c r="F28" s="24" t="s">
        <v>29</v>
      </c>
      <c r="G28" s="163" t="s">
        <v>146</v>
      </c>
      <c r="H28" s="163"/>
      <c r="I28" s="163"/>
      <c r="J28" s="22">
        <v>108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146</v>
      </c>
      <c r="D29" s="163"/>
      <c r="E29" s="163"/>
      <c r="F29" s="24" t="s">
        <v>29</v>
      </c>
      <c r="G29" s="163" t="s">
        <v>147</v>
      </c>
      <c r="H29" s="163"/>
      <c r="I29" s="163"/>
      <c r="J29" s="22">
        <v>57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 t="s">
        <v>148</v>
      </c>
      <c r="D30" s="182"/>
      <c r="E30" s="182"/>
      <c r="F30" s="24" t="s">
        <v>29</v>
      </c>
      <c r="G30" s="182" t="s">
        <v>34</v>
      </c>
      <c r="H30" s="182"/>
      <c r="I30" s="182"/>
      <c r="J30" s="25">
        <v>435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38</v>
      </c>
      <c r="D31" s="182"/>
      <c r="E31" s="182"/>
      <c r="F31" s="24" t="s">
        <v>29</v>
      </c>
      <c r="G31" s="182" t="s">
        <v>38</v>
      </c>
      <c r="H31" s="182"/>
      <c r="I31" s="182"/>
      <c r="J31" s="25">
        <v>100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/>
      <c r="D32" s="182"/>
      <c r="E32" s="182"/>
      <c r="F32" s="24" t="s">
        <v>29</v>
      </c>
      <c r="G32" s="182"/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92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92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92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92"/>
      <c r="G39" s="164"/>
      <c r="H39" s="164"/>
      <c r="I39" s="164"/>
      <c r="J39" s="27">
        <f>SUM(J27:J38)</f>
        <v>1193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96"/>
      <c r="M40" s="194">
        <f>M25</f>
        <v>5120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92"/>
      <c r="I41" s="92"/>
      <c r="J41" s="30"/>
      <c r="K41" s="6"/>
      <c r="L41" s="97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111*2</f>
        <v>222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97" t="s">
        <v>33</v>
      </c>
      <c r="M43" s="189">
        <f>J39*J40</f>
        <v>1908.8000000000002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97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97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96"/>
      <c r="F46" s="199">
        <v>0</v>
      </c>
      <c r="G46" s="200"/>
      <c r="H46" s="97"/>
      <c r="I46" s="97"/>
      <c r="J46" s="97"/>
      <c r="K46" s="6" t="s">
        <v>49</v>
      </c>
      <c r="L46" s="96"/>
      <c r="M46" s="165">
        <f>SUM(M40+M42+M43)+M44+M45</f>
        <v>7250.8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96"/>
      <c r="F47" s="205">
        <v>0</v>
      </c>
      <c r="G47" s="206"/>
      <c r="H47" s="97"/>
      <c r="I47" s="97"/>
      <c r="J47" s="97"/>
      <c r="K47" s="6" t="s">
        <v>51</v>
      </c>
      <c r="L47" s="96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96"/>
      <c r="F48" s="207">
        <f>SUM(F46:G47)</f>
        <v>0</v>
      </c>
      <c r="G48" s="208"/>
      <c r="H48" s="97"/>
      <c r="I48" s="97"/>
      <c r="J48" s="97"/>
      <c r="K48" s="6"/>
      <c r="L48" s="96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96"/>
      <c r="F49" s="205">
        <v>0</v>
      </c>
      <c r="G49" s="206"/>
      <c r="H49" s="97"/>
      <c r="I49" s="97"/>
      <c r="J49" s="97"/>
      <c r="K49" s="6"/>
      <c r="L49" s="96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96"/>
      <c r="F50" s="207">
        <f>SUM(F48:G49)</f>
        <v>0</v>
      </c>
      <c r="G50" s="208"/>
      <c r="H50" s="97"/>
      <c r="I50" s="97"/>
      <c r="J50" s="97"/>
      <c r="K50" s="6"/>
      <c r="L50" s="96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96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96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96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96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96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96"/>
      <c r="F56" s="203">
        <f>+M46-F55</f>
        <v>7250.8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7250.8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93"/>
      <c r="C59" s="92"/>
      <c r="D59" s="92"/>
      <c r="E59" s="92"/>
      <c r="F59" s="92"/>
      <c r="G59" s="92"/>
      <c r="H59" s="6"/>
      <c r="I59" s="92"/>
      <c r="J59" s="92"/>
      <c r="K59" s="92"/>
      <c r="L59" s="92"/>
      <c r="M59" s="92"/>
      <c r="N59" s="94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73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136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78"/>
  <sheetViews>
    <sheetView zoomScaleNormal="100" workbookViewId="0">
      <selection activeCell="J23" sqref="J2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16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1"/>
      <c r="M4" s="91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1" t="s">
        <v>2</v>
      </c>
      <c r="M5" s="91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8</v>
      </c>
      <c r="K8" s="92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4000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5"/>
      <c r="B11" s="155">
        <f>$M$9</f>
        <v>4000</v>
      </c>
      <c r="C11" s="156"/>
      <c r="D11" s="157" t="s">
        <v>138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156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19</v>
      </c>
      <c r="F16" s="92" t="s">
        <v>5</v>
      </c>
      <c r="G16" s="163" t="s">
        <v>68</v>
      </c>
      <c r="H16" s="163"/>
      <c r="I16" s="92" t="s">
        <v>13</v>
      </c>
      <c r="J16" s="17">
        <v>22</v>
      </c>
      <c r="K16" s="92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2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3</v>
      </c>
      <c r="E24" s="92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92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4000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92" t="s">
        <v>29</v>
      </c>
      <c r="G27" s="163" t="s">
        <v>90</v>
      </c>
      <c r="H27" s="163"/>
      <c r="I27" s="163"/>
      <c r="J27" s="22"/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90</v>
      </c>
      <c r="D28" s="163"/>
      <c r="E28" s="163"/>
      <c r="F28" s="24" t="s">
        <v>29</v>
      </c>
      <c r="G28" s="163" t="s">
        <v>141</v>
      </c>
      <c r="H28" s="163"/>
      <c r="I28" s="163"/>
      <c r="J28" s="22"/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142</v>
      </c>
      <c r="D29" s="163"/>
      <c r="E29" s="163"/>
      <c r="F29" s="24" t="s">
        <v>29</v>
      </c>
      <c r="G29" s="163" t="s">
        <v>90</v>
      </c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 t="s">
        <v>90</v>
      </c>
      <c r="D30" s="182"/>
      <c r="E30" s="182"/>
      <c r="F30" s="24" t="s">
        <v>29</v>
      </c>
      <c r="G30" s="182" t="s">
        <v>143</v>
      </c>
      <c r="H30" s="182"/>
      <c r="I30" s="182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143</v>
      </c>
      <c r="D31" s="182"/>
      <c r="E31" s="182"/>
      <c r="F31" s="24" t="s">
        <v>29</v>
      </c>
      <c r="G31" s="182" t="s">
        <v>34</v>
      </c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38</v>
      </c>
      <c r="D32" s="182"/>
      <c r="E32" s="182"/>
      <c r="F32" s="24" t="s">
        <v>29</v>
      </c>
      <c r="G32" s="182" t="s">
        <v>38</v>
      </c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92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92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92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92"/>
      <c r="G39" s="164"/>
      <c r="H39" s="164"/>
      <c r="I39" s="164"/>
      <c r="J39" s="27">
        <f>SUM(J27:J38)</f>
        <v>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96"/>
      <c r="M40" s="194">
        <f>M25</f>
        <v>4000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92"/>
      <c r="I41" s="92"/>
      <c r="J41" s="30"/>
      <c r="K41" s="6"/>
      <c r="L41" s="97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97" t="s">
        <v>33</v>
      </c>
      <c r="M43" s="189">
        <f>J39*J40</f>
        <v>0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97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97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96"/>
      <c r="F46" s="199">
        <v>0</v>
      </c>
      <c r="G46" s="200"/>
      <c r="H46" s="97"/>
      <c r="I46" s="97"/>
      <c r="J46" s="97"/>
      <c r="K46" s="6" t="s">
        <v>49</v>
      </c>
      <c r="L46" s="96"/>
      <c r="M46" s="165">
        <f>SUM(M40+M42+M43)+M44+M45</f>
        <v>4000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96"/>
      <c r="F47" s="205">
        <v>0</v>
      </c>
      <c r="G47" s="206"/>
      <c r="H47" s="97"/>
      <c r="I47" s="97"/>
      <c r="J47" s="97"/>
      <c r="K47" s="6" t="s">
        <v>51</v>
      </c>
      <c r="L47" s="96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96"/>
      <c r="F48" s="207">
        <f>SUM(F46:G47)</f>
        <v>0</v>
      </c>
      <c r="G48" s="208"/>
      <c r="H48" s="97"/>
      <c r="I48" s="97"/>
      <c r="J48" s="97"/>
      <c r="K48" s="6"/>
      <c r="L48" s="96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96"/>
      <c r="F49" s="205">
        <v>0</v>
      </c>
      <c r="G49" s="206"/>
      <c r="H49" s="97"/>
      <c r="I49" s="97"/>
      <c r="J49" s="97"/>
      <c r="K49" s="6"/>
      <c r="L49" s="96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96"/>
      <c r="F50" s="207">
        <f>SUM(F48:G49)</f>
        <v>0</v>
      </c>
      <c r="G50" s="208"/>
      <c r="H50" s="97"/>
      <c r="I50" s="97"/>
      <c r="J50" s="97"/>
      <c r="K50" s="6"/>
      <c r="L50" s="96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96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96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96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96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96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96"/>
      <c r="F56" s="203">
        <f>+M46-F55</f>
        <v>4000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4000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93"/>
      <c r="C59" s="92"/>
      <c r="D59" s="92"/>
      <c r="E59" s="92"/>
      <c r="F59" s="92"/>
      <c r="G59" s="92"/>
      <c r="H59" s="6"/>
      <c r="I59" s="92"/>
      <c r="J59" s="92"/>
      <c r="K59" s="92"/>
      <c r="L59" s="92"/>
      <c r="M59" s="92"/>
      <c r="N59" s="94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139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140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78"/>
  <sheetViews>
    <sheetView topLeftCell="A7" zoomScaleNormal="100" workbookViewId="0">
      <selection activeCell="J24" sqref="J2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15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1"/>
      <c r="M4" s="91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1" t="s">
        <v>2</v>
      </c>
      <c r="M5" s="91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8</v>
      </c>
      <c r="K8" s="92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5313.6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5"/>
      <c r="B11" s="155">
        <f>$M$9</f>
        <v>5313.6</v>
      </c>
      <c r="C11" s="156"/>
      <c r="D11" s="157" t="s">
        <v>144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157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19</v>
      </c>
      <c r="F16" s="92" t="s">
        <v>5</v>
      </c>
      <c r="G16" s="163" t="s">
        <v>68</v>
      </c>
      <c r="H16" s="163"/>
      <c r="I16" s="92" t="s">
        <v>13</v>
      </c>
      <c r="J16" s="17">
        <v>22</v>
      </c>
      <c r="K16" s="92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2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3</v>
      </c>
      <c r="E24" s="92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92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4000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92" t="s">
        <v>29</v>
      </c>
      <c r="G27" s="163" t="s">
        <v>90</v>
      </c>
      <c r="H27" s="163"/>
      <c r="I27" s="163"/>
      <c r="J27" s="22">
        <v>336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90</v>
      </c>
      <c r="D28" s="163"/>
      <c r="E28" s="163"/>
      <c r="F28" s="24" t="s">
        <v>29</v>
      </c>
      <c r="G28" s="163" t="s">
        <v>141</v>
      </c>
      <c r="H28" s="163"/>
      <c r="I28" s="163"/>
      <c r="J28" s="22">
        <v>24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142</v>
      </c>
      <c r="D29" s="163"/>
      <c r="E29" s="163"/>
      <c r="F29" s="24" t="s">
        <v>29</v>
      </c>
      <c r="G29" s="163" t="s">
        <v>90</v>
      </c>
      <c r="H29" s="163"/>
      <c r="I29" s="163"/>
      <c r="J29" s="22">
        <v>24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 t="s">
        <v>90</v>
      </c>
      <c r="D30" s="182"/>
      <c r="E30" s="182"/>
      <c r="F30" s="24" t="s">
        <v>29</v>
      </c>
      <c r="G30" s="182" t="s">
        <v>143</v>
      </c>
      <c r="H30" s="182"/>
      <c r="I30" s="182"/>
      <c r="J30" s="25">
        <v>12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143</v>
      </c>
      <c r="D31" s="182"/>
      <c r="E31" s="182"/>
      <c r="F31" s="24" t="s">
        <v>29</v>
      </c>
      <c r="G31" s="182" t="s">
        <v>34</v>
      </c>
      <c r="H31" s="182"/>
      <c r="I31" s="182"/>
      <c r="J31" s="25">
        <v>325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38</v>
      </c>
      <c r="D32" s="182"/>
      <c r="E32" s="182"/>
      <c r="F32" s="24" t="s">
        <v>29</v>
      </c>
      <c r="G32" s="182" t="s">
        <v>38</v>
      </c>
      <c r="H32" s="182"/>
      <c r="I32" s="182"/>
      <c r="J32" s="25">
        <v>100</v>
      </c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92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92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92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92"/>
      <c r="G39" s="164"/>
      <c r="H39" s="164"/>
      <c r="I39" s="164"/>
      <c r="J39" s="27">
        <f>SUM(J27:J38)</f>
        <v>821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96"/>
      <c r="M40" s="194">
        <f>M25</f>
        <v>4000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92"/>
      <c r="I41" s="92"/>
      <c r="J41" s="30"/>
      <c r="K41" s="6"/>
      <c r="L41" s="97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97" t="s">
        <v>33</v>
      </c>
      <c r="M43" s="189">
        <f>J39*J40</f>
        <v>1313.6000000000001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97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97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96"/>
      <c r="F46" s="199">
        <v>0</v>
      </c>
      <c r="G46" s="200"/>
      <c r="H46" s="97"/>
      <c r="I46" s="97"/>
      <c r="J46" s="97"/>
      <c r="K46" s="6" t="s">
        <v>49</v>
      </c>
      <c r="L46" s="96"/>
      <c r="M46" s="165">
        <f>SUM(M40+M42+M43)+M44+M45</f>
        <v>5313.6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96"/>
      <c r="F47" s="205">
        <v>0</v>
      </c>
      <c r="G47" s="206"/>
      <c r="H47" s="97"/>
      <c r="I47" s="97"/>
      <c r="J47" s="97"/>
      <c r="K47" s="6" t="s">
        <v>51</v>
      </c>
      <c r="L47" s="96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96"/>
      <c r="F48" s="207">
        <f>SUM(F46:G47)</f>
        <v>0</v>
      </c>
      <c r="G48" s="208"/>
      <c r="H48" s="97"/>
      <c r="I48" s="97"/>
      <c r="J48" s="97"/>
      <c r="K48" s="6"/>
      <c r="L48" s="96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96"/>
      <c r="F49" s="205">
        <v>0</v>
      </c>
      <c r="G49" s="206"/>
      <c r="H49" s="97"/>
      <c r="I49" s="97"/>
      <c r="J49" s="97"/>
      <c r="K49" s="6"/>
      <c r="L49" s="96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96"/>
      <c r="F50" s="207">
        <f>SUM(F48:G49)</f>
        <v>0</v>
      </c>
      <c r="G50" s="208"/>
      <c r="H50" s="97"/>
      <c r="I50" s="97"/>
      <c r="J50" s="97"/>
      <c r="K50" s="6"/>
      <c r="L50" s="96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96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96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96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96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96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96"/>
      <c r="F56" s="203">
        <f>+M46-F55</f>
        <v>5313.6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5313.6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93"/>
      <c r="C59" s="92"/>
      <c r="D59" s="92"/>
      <c r="E59" s="92"/>
      <c r="F59" s="92"/>
      <c r="G59" s="92"/>
      <c r="H59" s="6"/>
      <c r="I59" s="92"/>
      <c r="J59" s="92"/>
      <c r="K59" s="92"/>
      <c r="L59" s="92"/>
      <c r="M59" s="92"/>
      <c r="N59" s="94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73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136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14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1"/>
      <c r="M4" s="91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1" t="s">
        <v>2</v>
      </c>
      <c r="M5" s="91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8</v>
      </c>
      <c r="K8" s="92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4000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5"/>
      <c r="B11" s="155">
        <f>$M$9</f>
        <v>4000</v>
      </c>
      <c r="C11" s="156"/>
      <c r="D11" s="157" t="s">
        <v>138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158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12</v>
      </c>
      <c r="F16" s="92" t="s">
        <v>5</v>
      </c>
      <c r="G16" s="163" t="s">
        <v>68</v>
      </c>
      <c r="H16" s="163"/>
      <c r="I16" s="92" t="s">
        <v>13</v>
      </c>
      <c r="J16" s="17">
        <v>15</v>
      </c>
      <c r="K16" s="92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2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3</v>
      </c>
      <c r="E24" s="92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92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4000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92" t="s">
        <v>29</v>
      </c>
      <c r="G27" s="163" t="s">
        <v>131</v>
      </c>
      <c r="H27" s="163"/>
      <c r="I27" s="163"/>
      <c r="J27" s="22"/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131</v>
      </c>
      <c r="D28" s="163"/>
      <c r="E28" s="163"/>
      <c r="F28" s="24" t="s">
        <v>29</v>
      </c>
      <c r="G28" s="163" t="s">
        <v>132</v>
      </c>
      <c r="H28" s="163"/>
      <c r="I28" s="163"/>
      <c r="J28" s="22"/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133</v>
      </c>
      <c r="D29" s="163"/>
      <c r="E29" s="163"/>
      <c r="F29" s="24" t="s">
        <v>29</v>
      </c>
      <c r="G29" s="163" t="s">
        <v>134</v>
      </c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 t="s">
        <v>134</v>
      </c>
      <c r="D30" s="182"/>
      <c r="E30" s="182"/>
      <c r="F30" s="24" t="s">
        <v>29</v>
      </c>
      <c r="G30" s="182" t="s">
        <v>135</v>
      </c>
      <c r="H30" s="182"/>
      <c r="I30" s="182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133</v>
      </c>
      <c r="D31" s="182"/>
      <c r="E31" s="182"/>
      <c r="F31" s="24" t="s">
        <v>29</v>
      </c>
      <c r="G31" s="182" t="s">
        <v>131</v>
      </c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131</v>
      </c>
      <c r="D32" s="182"/>
      <c r="E32" s="182"/>
      <c r="F32" s="24" t="s">
        <v>29</v>
      </c>
      <c r="G32" s="182" t="s">
        <v>34</v>
      </c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 t="s">
        <v>38</v>
      </c>
      <c r="D33" s="182"/>
      <c r="E33" s="182"/>
      <c r="F33" s="24" t="s">
        <v>29</v>
      </c>
      <c r="G33" s="182" t="s">
        <v>38</v>
      </c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92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92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92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92"/>
      <c r="G39" s="164"/>
      <c r="H39" s="164"/>
      <c r="I39" s="164"/>
      <c r="J39" s="27">
        <f>SUM(J27:J38)</f>
        <v>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96"/>
      <c r="M40" s="194">
        <f>M25</f>
        <v>4000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92"/>
      <c r="I41" s="92"/>
      <c r="J41" s="30"/>
      <c r="K41" s="6"/>
      <c r="L41" s="97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97" t="s">
        <v>33</v>
      </c>
      <c r="M43" s="189">
        <f>J39*J40</f>
        <v>0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97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97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96"/>
      <c r="F46" s="199">
        <v>0</v>
      </c>
      <c r="G46" s="200"/>
      <c r="H46" s="97"/>
      <c r="I46" s="97"/>
      <c r="J46" s="97"/>
      <c r="K46" s="6" t="s">
        <v>49</v>
      </c>
      <c r="L46" s="96"/>
      <c r="M46" s="165">
        <f>SUM(M40+M42+M43)+M44+M45</f>
        <v>4000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96"/>
      <c r="F47" s="205">
        <v>0</v>
      </c>
      <c r="G47" s="206"/>
      <c r="H47" s="97"/>
      <c r="I47" s="97"/>
      <c r="J47" s="97"/>
      <c r="K47" s="6" t="s">
        <v>51</v>
      </c>
      <c r="L47" s="96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96"/>
      <c r="F48" s="207">
        <f>SUM(F46:G47)</f>
        <v>0</v>
      </c>
      <c r="G48" s="208"/>
      <c r="H48" s="97"/>
      <c r="I48" s="97"/>
      <c r="J48" s="97"/>
      <c r="K48" s="6"/>
      <c r="L48" s="96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96"/>
      <c r="F49" s="205">
        <v>0</v>
      </c>
      <c r="G49" s="206"/>
      <c r="H49" s="97"/>
      <c r="I49" s="97"/>
      <c r="J49" s="97"/>
      <c r="K49" s="6"/>
      <c r="L49" s="96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96"/>
      <c r="F50" s="207">
        <f>SUM(F48:G49)</f>
        <v>0</v>
      </c>
      <c r="G50" s="208"/>
      <c r="H50" s="97"/>
      <c r="I50" s="97"/>
      <c r="J50" s="97"/>
      <c r="K50" s="6"/>
      <c r="L50" s="96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96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96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96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96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96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96"/>
      <c r="F56" s="203">
        <f>+M46-F55</f>
        <v>4000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4000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93"/>
      <c r="C59" s="92"/>
      <c r="D59" s="92"/>
      <c r="E59" s="92"/>
      <c r="F59" s="92"/>
      <c r="G59" s="92"/>
      <c r="H59" s="6"/>
      <c r="I59" s="92"/>
      <c r="J59" s="92"/>
      <c r="K59" s="92"/>
      <c r="L59" s="92"/>
      <c r="M59" s="92"/>
      <c r="N59" s="94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139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140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78"/>
  <sheetViews>
    <sheetView topLeftCell="A7" zoomScaleNormal="100" workbookViewId="0">
      <selection activeCell="M26" sqref="M2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13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1"/>
      <c r="M4" s="91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1" t="s">
        <v>2</v>
      </c>
      <c r="M5" s="91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8</v>
      </c>
      <c r="K8" s="92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5366.4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5"/>
      <c r="B11" s="155">
        <f>$M$9</f>
        <v>5366.4</v>
      </c>
      <c r="C11" s="156"/>
      <c r="D11" s="157" t="s">
        <v>137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159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12</v>
      </c>
      <c r="F16" s="92" t="s">
        <v>5</v>
      </c>
      <c r="G16" s="163" t="s">
        <v>68</v>
      </c>
      <c r="H16" s="163"/>
      <c r="I16" s="92" t="s">
        <v>13</v>
      </c>
      <c r="J16" s="17">
        <v>15</v>
      </c>
      <c r="K16" s="92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2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3</v>
      </c>
      <c r="E24" s="92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92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4000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92" t="s">
        <v>29</v>
      </c>
      <c r="G27" s="163" t="s">
        <v>131</v>
      </c>
      <c r="H27" s="163"/>
      <c r="I27" s="163"/>
      <c r="J27" s="22">
        <v>276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131</v>
      </c>
      <c r="D28" s="163"/>
      <c r="E28" s="163"/>
      <c r="F28" s="24" t="s">
        <v>29</v>
      </c>
      <c r="G28" s="163" t="s">
        <v>132</v>
      </c>
      <c r="H28" s="163"/>
      <c r="I28" s="163"/>
      <c r="J28" s="22">
        <v>80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133</v>
      </c>
      <c r="D29" s="163"/>
      <c r="E29" s="163"/>
      <c r="F29" s="24" t="s">
        <v>29</v>
      </c>
      <c r="G29" s="163" t="s">
        <v>134</v>
      </c>
      <c r="H29" s="163"/>
      <c r="I29" s="163"/>
      <c r="J29" s="22">
        <v>21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 t="s">
        <v>134</v>
      </c>
      <c r="D30" s="182"/>
      <c r="E30" s="182"/>
      <c r="F30" s="24" t="s">
        <v>29</v>
      </c>
      <c r="G30" s="182" t="s">
        <v>135</v>
      </c>
      <c r="H30" s="182"/>
      <c r="I30" s="182"/>
      <c r="J30" s="25">
        <v>21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133</v>
      </c>
      <c r="D31" s="182"/>
      <c r="E31" s="182"/>
      <c r="F31" s="24" t="s">
        <v>29</v>
      </c>
      <c r="G31" s="182" t="s">
        <v>131</v>
      </c>
      <c r="H31" s="182"/>
      <c r="I31" s="182"/>
      <c r="J31" s="25">
        <v>80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131</v>
      </c>
      <c r="D32" s="182"/>
      <c r="E32" s="182"/>
      <c r="F32" s="24" t="s">
        <v>29</v>
      </c>
      <c r="G32" s="182" t="s">
        <v>34</v>
      </c>
      <c r="H32" s="182"/>
      <c r="I32" s="182"/>
      <c r="J32" s="25">
        <v>276</v>
      </c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 t="s">
        <v>38</v>
      </c>
      <c r="D33" s="182"/>
      <c r="E33" s="182"/>
      <c r="F33" s="24" t="s">
        <v>29</v>
      </c>
      <c r="G33" s="182" t="s">
        <v>38</v>
      </c>
      <c r="H33" s="182"/>
      <c r="I33" s="182"/>
      <c r="J33" s="25">
        <v>100</v>
      </c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92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92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92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92"/>
      <c r="G39" s="164"/>
      <c r="H39" s="164"/>
      <c r="I39" s="164"/>
      <c r="J39" s="27">
        <f>SUM(J27:J38)</f>
        <v>854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96"/>
      <c r="M40" s="194">
        <f>M25</f>
        <v>4000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92"/>
      <c r="I41" s="92"/>
      <c r="J41" s="30"/>
      <c r="K41" s="6"/>
      <c r="L41" s="97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97" t="s">
        <v>33</v>
      </c>
      <c r="M43" s="189">
        <f>J39*J40</f>
        <v>1366.4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97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97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96"/>
      <c r="F46" s="199">
        <v>0</v>
      </c>
      <c r="G46" s="200"/>
      <c r="H46" s="97"/>
      <c r="I46" s="97"/>
      <c r="J46" s="97"/>
      <c r="K46" s="6" t="s">
        <v>49</v>
      </c>
      <c r="L46" s="96"/>
      <c r="M46" s="165">
        <f>SUM(M40+M42+M43)+M44+M45</f>
        <v>5366.4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96"/>
      <c r="F47" s="205">
        <v>0</v>
      </c>
      <c r="G47" s="206"/>
      <c r="H47" s="97"/>
      <c r="I47" s="97"/>
      <c r="J47" s="97"/>
      <c r="K47" s="6" t="s">
        <v>51</v>
      </c>
      <c r="L47" s="96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96"/>
      <c r="F48" s="207">
        <f>SUM(F46:G47)</f>
        <v>0</v>
      </c>
      <c r="G48" s="208"/>
      <c r="H48" s="97"/>
      <c r="I48" s="97"/>
      <c r="J48" s="97"/>
      <c r="K48" s="6"/>
      <c r="L48" s="96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96"/>
      <c r="F49" s="205">
        <v>0</v>
      </c>
      <c r="G49" s="206"/>
      <c r="H49" s="97"/>
      <c r="I49" s="97"/>
      <c r="J49" s="97"/>
      <c r="K49" s="6"/>
      <c r="L49" s="96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96"/>
      <c r="F50" s="207">
        <f>SUM(F48:G49)</f>
        <v>0</v>
      </c>
      <c r="G50" s="208"/>
      <c r="H50" s="97"/>
      <c r="I50" s="97"/>
      <c r="J50" s="97"/>
      <c r="K50" s="6"/>
      <c r="L50" s="96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96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96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96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96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96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96"/>
      <c r="F56" s="203">
        <f>+M46-F55</f>
        <v>5366.4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5366.4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93"/>
      <c r="C59" s="92"/>
      <c r="D59" s="92"/>
      <c r="E59" s="92"/>
      <c r="F59" s="92"/>
      <c r="G59" s="92"/>
      <c r="H59" s="6"/>
      <c r="I59" s="92"/>
      <c r="J59" s="92"/>
      <c r="K59" s="92"/>
      <c r="L59" s="92"/>
      <c r="M59" s="92"/>
      <c r="N59" s="94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73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136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61" zoomScaleNormal="100" workbookViewId="0">
      <selection activeCell="I63" sqref="I63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12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0"/>
      <c r="M4" s="90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0" t="s">
        <v>2</v>
      </c>
      <c r="M5" s="90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7</v>
      </c>
      <c r="K8" s="85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5120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8"/>
      <c r="B11" s="155">
        <f>$M$9</f>
        <v>5120</v>
      </c>
      <c r="C11" s="156"/>
      <c r="D11" s="157" t="s">
        <v>129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118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11</v>
      </c>
      <c r="F16" s="85" t="s">
        <v>5</v>
      </c>
      <c r="G16" s="163" t="s">
        <v>68</v>
      </c>
      <c r="H16" s="163"/>
      <c r="I16" s="85" t="s">
        <v>13</v>
      </c>
      <c r="J16" s="17">
        <v>15</v>
      </c>
      <c r="K16" s="85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85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4</v>
      </c>
      <c r="E24" s="85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85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5120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85" t="s">
        <v>29</v>
      </c>
      <c r="G27" s="163" t="s">
        <v>119</v>
      </c>
      <c r="H27" s="163"/>
      <c r="I27" s="163"/>
      <c r="J27" s="22"/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119</v>
      </c>
      <c r="D28" s="163"/>
      <c r="E28" s="163"/>
      <c r="F28" s="24" t="s">
        <v>29</v>
      </c>
      <c r="G28" s="163" t="s">
        <v>120</v>
      </c>
      <c r="H28" s="163"/>
      <c r="I28" s="163"/>
      <c r="J28" s="22"/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120</v>
      </c>
      <c r="D29" s="163"/>
      <c r="E29" s="163"/>
      <c r="F29" s="24" t="s">
        <v>29</v>
      </c>
      <c r="G29" s="163" t="s">
        <v>121</v>
      </c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 t="s">
        <v>122</v>
      </c>
      <c r="D30" s="182"/>
      <c r="E30" s="182"/>
      <c r="F30" s="24" t="s">
        <v>29</v>
      </c>
      <c r="G30" s="182" t="s">
        <v>123</v>
      </c>
      <c r="H30" s="182"/>
      <c r="I30" s="182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124</v>
      </c>
      <c r="D31" s="182"/>
      <c r="E31" s="182"/>
      <c r="F31" s="24" t="s">
        <v>29</v>
      </c>
      <c r="G31" s="182" t="s">
        <v>37</v>
      </c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38</v>
      </c>
      <c r="D32" s="182"/>
      <c r="E32" s="182"/>
      <c r="F32" s="24" t="s">
        <v>29</v>
      </c>
      <c r="G32" s="182" t="s">
        <v>38</v>
      </c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85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85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85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85"/>
      <c r="G39" s="164"/>
      <c r="H39" s="164"/>
      <c r="I39" s="164"/>
      <c r="J39" s="27">
        <f>SUM(J27:J38)</f>
        <v>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89"/>
      <c r="M40" s="194">
        <f>M25</f>
        <v>5120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85"/>
      <c r="I41" s="85"/>
      <c r="J41" s="30"/>
      <c r="K41" s="6"/>
      <c r="L41" s="86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86" t="s">
        <v>33</v>
      </c>
      <c r="M43" s="189">
        <f>J39*J40</f>
        <v>0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86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86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89"/>
      <c r="F46" s="199">
        <v>0</v>
      </c>
      <c r="G46" s="200"/>
      <c r="H46" s="86"/>
      <c r="I46" s="86"/>
      <c r="J46" s="86"/>
      <c r="K46" s="6" t="s">
        <v>49</v>
      </c>
      <c r="L46" s="89"/>
      <c r="M46" s="165">
        <f>SUM(M40+M42+M43)+M44+M45</f>
        <v>5120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89"/>
      <c r="F47" s="205">
        <v>0</v>
      </c>
      <c r="G47" s="206"/>
      <c r="H47" s="86"/>
      <c r="I47" s="86"/>
      <c r="J47" s="86"/>
      <c r="K47" s="6" t="s">
        <v>51</v>
      </c>
      <c r="L47" s="89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89"/>
      <c r="F48" s="207">
        <f>SUM(F46:G47)</f>
        <v>0</v>
      </c>
      <c r="G48" s="208"/>
      <c r="H48" s="86"/>
      <c r="I48" s="86"/>
      <c r="J48" s="86"/>
      <c r="K48" s="6"/>
      <c r="L48" s="89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89"/>
      <c r="F49" s="205">
        <v>0</v>
      </c>
      <c r="G49" s="206"/>
      <c r="H49" s="86"/>
      <c r="I49" s="86"/>
      <c r="J49" s="86"/>
      <c r="K49" s="6"/>
      <c r="L49" s="89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89"/>
      <c r="F50" s="207">
        <f>SUM(F48:G49)</f>
        <v>0</v>
      </c>
      <c r="G50" s="208"/>
      <c r="H50" s="86"/>
      <c r="I50" s="86"/>
      <c r="J50" s="86"/>
      <c r="K50" s="6"/>
      <c r="L50" s="89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89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89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89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89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89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89"/>
      <c r="F56" s="203">
        <f>+M46-F55</f>
        <v>5120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5120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84"/>
      <c r="C59" s="85"/>
      <c r="D59" s="85"/>
      <c r="E59" s="85"/>
      <c r="F59" s="85"/>
      <c r="G59" s="85"/>
      <c r="H59" s="6"/>
      <c r="I59" s="85"/>
      <c r="J59" s="85"/>
      <c r="K59" s="85"/>
      <c r="L59" s="85"/>
      <c r="M59" s="85"/>
      <c r="N59" s="87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130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87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11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0"/>
      <c r="M4" s="90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0" t="s">
        <v>2</v>
      </c>
      <c r="M5" s="90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7</v>
      </c>
      <c r="K8" s="85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5120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8"/>
      <c r="B11" s="155">
        <f>$M$9</f>
        <v>5120</v>
      </c>
      <c r="C11" s="156"/>
      <c r="D11" s="157" t="s">
        <v>129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118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11</v>
      </c>
      <c r="F16" s="85" t="s">
        <v>5</v>
      </c>
      <c r="G16" s="163" t="s">
        <v>68</v>
      </c>
      <c r="H16" s="163"/>
      <c r="I16" s="85" t="s">
        <v>13</v>
      </c>
      <c r="J16" s="17">
        <v>15</v>
      </c>
      <c r="K16" s="85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85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4</v>
      </c>
      <c r="E24" s="85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85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5120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85" t="s">
        <v>29</v>
      </c>
      <c r="G27" s="163" t="s">
        <v>119</v>
      </c>
      <c r="H27" s="163"/>
      <c r="I27" s="163"/>
      <c r="J27" s="22"/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119</v>
      </c>
      <c r="D28" s="163"/>
      <c r="E28" s="163"/>
      <c r="F28" s="24" t="s">
        <v>29</v>
      </c>
      <c r="G28" s="163" t="s">
        <v>120</v>
      </c>
      <c r="H28" s="163"/>
      <c r="I28" s="163"/>
      <c r="J28" s="22"/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120</v>
      </c>
      <c r="D29" s="163"/>
      <c r="E29" s="163"/>
      <c r="F29" s="24" t="s">
        <v>29</v>
      </c>
      <c r="G29" s="163" t="s">
        <v>121</v>
      </c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 t="s">
        <v>122</v>
      </c>
      <c r="D30" s="182"/>
      <c r="E30" s="182"/>
      <c r="F30" s="24" t="s">
        <v>29</v>
      </c>
      <c r="G30" s="182" t="s">
        <v>123</v>
      </c>
      <c r="H30" s="182"/>
      <c r="I30" s="182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124</v>
      </c>
      <c r="D31" s="182"/>
      <c r="E31" s="182"/>
      <c r="F31" s="24" t="s">
        <v>29</v>
      </c>
      <c r="G31" s="182" t="s">
        <v>37</v>
      </c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38</v>
      </c>
      <c r="D32" s="182"/>
      <c r="E32" s="182"/>
      <c r="F32" s="24" t="s">
        <v>29</v>
      </c>
      <c r="G32" s="182" t="s">
        <v>38</v>
      </c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85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85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85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85"/>
      <c r="G39" s="164"/>
      <c r="H39" s="164"/>
      <c r="I39" s="164"/>
      <c r="J39" s="27">
        <f>SUM(J27:J38)</f>
        <v>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89"/>
      <c r="M40" s="194">
        <f>M25</f>
        <v>5120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85"/>
      <c r="I41" s="85"/>
      <c r="J41" s="30"/>
      <c r="K41" s="6"/>
      <c r="L41" s="86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86" t="s">
        <v>33</v>
      </c>
      <c r="M43" s="189">
        <f>J39*J40</f>
        <v>0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86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86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89"/>
      <c r="F46" s="199">
        <v>0</v>
      </c>
      <c r="G46" s="200"/>
      <c r="H46" s="86"/>
      <c r="I46" s="86"/>
      <c r="J46" s="86"/>
      <c r="K46" s="6" t="s">
        <v>49</v>
      </c>
      <c r="L46" s="89"/>
      <c r="M46" s="165">
        <f>SUM(M40+M42+M43)+M44+M45</f>
        <v>5120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89"/>
      <c r="F47" s="205">
        <v>0</v>
      </c>
      <c r="G47" s="206"/>
      <c r="H47" s="86"/>
      <c r="I47" s="86"/>
      <c r="J47" s="86"/>
      <c r="K47" s="6" t="s">
        <v>51</v>
      </c>
      <c r="L47" s="89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89"/>
      <c r="F48" s="207">
        <f>SUM(F46:G47)</f>
        <v>0</v>
      </c>
      <c r="G48" s="208"/>
      <c r="H48" s="86"/>
      <c r="I48" s="86"/>
      <c r="J48" s="86"/>
      <c r="K48" s="6"/>
      <c r="L48" s="89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89"/>
      <c r="F49" s="205">
        <v>0</v>
      </c>
      <c r="G49" s="206"/>
      <c r="H49" s="86"/>
      <c r="I49" s="86"/>
      <c r="J49" s="86"/>
      <c r="K49" s="6"/>
      <c r="L49" s="89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89"/>
      <c r="F50" s="207">
        <f>SUM(F48:G49)</f>
        <v>0</v>
      </c>
      <c r="G50" s="208"/>
      <c r="H50" s="86"/>
      <c r="I50" s="86"/>
      <c r="J50" s="86"/>
      <c r="K50" s="6"/>
      <c r="L50" s="89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89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89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89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89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89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89"/>
      <c r="F56" s="203">
        <f>+M46-F55</f>
        <v>5120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5120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84"/>
      <c r="C59" s="85"/>
      <c r="D59" s="85"/>
      <c r="E59" s="85"/>
      <c r="F59" s="85"/>
      <c r="G59" s="85"/>
      <c r="H59" s="6"/>
      <c r="I59" s="85"/>
      <c r="J59" s="85"/>
      <c r="K59" s="85"/>
      <c r="L59" s="85"/>
      <c r="M59" s="85"/>
      <c r="N59" s="87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127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128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10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0"/>
      <c r="M4" s="90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0" t="s">
        <v>2</v>
      </c>
      <c r="M5" s="90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7</v>
      </c>
      <c r="K8" s="85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7150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8"/>
      <c r="B11" s="155">
        <f>$M$9</f>
        <v>7150</v>
      </c>
      <c r="C11" s="156"/>
      <c r="D11" s="157" t="s">
        <v>126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118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11</v>
      </c>
      <c r="F16" s="85" t="s">
        <v>5</v>
      </c>
      <c r="G16" s="163" t="s">
        <v>68</v>
      </c>
      <c r="H16" s="163"/>
      <c r="I16" s="85" t="s">
        <v>13</v>
      </c>
      <c r="J16" s="17">
        <v>15</v>
      </c>
      <c r="K16" s="85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85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4</v>
      </c>
      <c r="E24" s="85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85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5120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85" t="s">
        <v>29</v>
      </c>
      <c r="G27" s="163" t="s">
        <v>119</v>
      </c>
      <c r="H27" s="163"/>
      <c r="I27" s="163"/>
      <c r="J27" s="22">
        <v>493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119</v>
      </c>
      <c r="D28" s="163"/>
      <c r="E28" s="163"/>
      <c r="F28" s="24" t="s">
        <v>29</v>
      </c>
      <c r="G28" s="163" t="s">
        <v>120</v>
      </c>
      <c r="H28" s="163"/>
      <c r="I28" s="163"/>
      <c r="J28" s="22">
        <v>44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120</v>
      </c>
      <c r="D29" s="163"/>
      <c r="E29" s="163"/>
      <c r="F29" s="24" t="s">
        <v>29</v>
      </c>
      <c r="G29" s="163" t="s">
        <v>121</v>
      </c>
      <c r="H29" s="163"/>
      <c r="I29" s="163"/>
      <c r="J29" s="22">
        <v>98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 t="s">
        <v>122</v>
      </c>
      <c r="D30" s="182"/>
      <c r="E30" s="182"/>
      <c r="F30" s="24" t="s">
        <v>29</v>
      </c>
      <c r="G30" s="182" t="s">
        <v>123</v>
      </c>
      <c r="H30" s="182"/>
      <c r="I30" s="182"/>
      <c r="J30" s="25">
        <v>10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124</v>
      </c>
      <c r="D31" s="182"/>
      <c r="E31" s="182"/>
      <c r="F31" s="24" t="s">
        <v>29</v>
      </c>
      <c r="G31" s="182" t="s">
        <v>37</v>
      </c>
      <c r="H31" s="182"/>
      <c r="I31" s="182"/>
      <c r="J31" s="25">
        <v>385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38</v>
      </c>
      <c r="D32" s="182"/>
      <c r="E32" s="182"/>
      <c r="F32" s="24" t="s">
        <v>29</v>
      </c>
      <c r="G32" s="182" t="s">
        <v>38</v>
      </c>
      <c r="H32" s="182"/>
      <c r="I32" s="182"/>
      <c r="J32" s="25">
        <v>100</v>
      </c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85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85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85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85"/>
      <c r="G39" s="164"/>
      <c r="H39" s="164"/>
      <c r="I39" s="164"/>
      <c r="J39" s="27">
        <f>SUM(J27:J38)</f>
        <v>1130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89"/>
      <c r="M40" s="194">
        <f>M25</f>
        <v>5120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85"/>
      <c r="I41" s="85"/>
      <c r="J41" s="30"/>
      <c r="K41" s="6"/>
      <c r="L41" s="86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111*2</f>
        <v>222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86" t="s">
        <v>33</v>
      </c>
      <c r="M43" s="189">
        <f>J39*J40</f>
        <v>1808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86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86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89"/>
      <c r="F46" s="199">
        <v>0</v>
      </c>
      <c r="G46" s="200"/>
      <c r="H46" s="86"/>
      <c r="I46" s="86"/>
      <c r="J46" s="86"/>
      <c r="K46" s="6" t="s">
        <v>49</v>
      </c>
      <c r="L46" s="89"/>
      <c r="M46" s="165">
        <f>SUM(M40+M42+M43)+M44+M45</f>
        <v>7150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89"/>
      <c r="F47" s="205">
        <v>0</v>
      </c>
      <c r="G47" s="206"/>
      <c r="H47" s="86"/>
      <c r="I47" s="86"/>
      <c r="J47" s="86"/>
      <c r="K47" s="6" t="s">
        <v>51</v>
      </c>
      <c r="L47" s="89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89"/>
      <c r="F48" s="207">
        <f>SUM(F46:G47)</f>
        <v>0</v>
      </c>
      <c r="G48" s="208"/>
      <c r="H48" s="86"/>
      <c r="I48" s="86"/>
      <c r="J48" s="86"/>
      <c r="K48" s="6"/>
      <c r="L48" s="89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89"/>
      <c r="F49" s="205">
        <v>0</v>
      </c>
      <c r="G49" s="206"/>
      <c r="H49" s="86"/>
      <c r="I49" s="86"/>
      <c r="J49" s="86"/>
      <c r="K49" s="6"/>
      <c r="L49" s="89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89"/>
      <c r="F50" s="207">
        <f>SUM(F48:G49)</f>
        <v>0</v>
      </c>
      <c r="G50" s="208"/>
      <c r="H50" s="86"/>
      <c r="I50" s="86"/>
      <c r="J50" s="86"/>
      <c r="K50" s="6"/>
      <c r="L50" s="89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89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89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89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89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89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89"/>
      <c r="F56" s="203">
        <f>+M46-F55</f>
        <v>7150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7150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84"/>
      <c r="C59" s="85"/>
      <c r="D59" s="85"/>
      <c r="E59" s="85"/>
      <c r="F59" s="85"/>
      <c r="G59" s="85"/>
      <c r="H59" s="6"/>
      <c r="I59" s="85"/>
      <c r="J59" s="85"/>
      <c r="K59" s="85"/>
      <c r="L59" s="85"/>
      <c r="M59" s="85"/>
      <c r="N59" s="87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83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125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Q17" sqref="Q1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9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0"/>
      <c r="M4" s="70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0" t="s">
        <v>2</v>
      </c>
      <c r="M5" s="70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8</v>
      </c>
      <c r="K8" s="71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2182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4"/>
      <c r="B11" s="155">
        <f>$M$9</f>
        <v>2182</v>
      </c>
      <c r="C11" s="156"/>
      <c r="D11" s="157" t="s">
        <v>107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108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7</v>
      </c>
      <c r="F16" s="71" t="s">
        <v>5</v>
      </c>
      <c r="G16" s="163" t="s">
        <v>68</v>
      </c>
      <c r="H16" s="163"/>
      <c r="I16" s="71" t="s">
        <v>13</v>
      </c>
      <c r="J16" s="17">
        <v>7</v>
      </c>
      <c r="K16" s="71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71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/>
      <c r="E24" s="71" t="s">
        <v>29</v>
      </c>
      <c r="F24" s="189"/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71" t="s">
        <v>29</v>
      </c>
      <c r="F25" s="189">
        <v>1200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1200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71" t="s">
        <v>29</v>
      </c>
      <c r="G27" s="163" t="s">
        <v>98</v>
      </c>
      <c r="H27" s="163"/>
      <c r="I27" s="163"/>
      <c r="J27" s="22">
        <v>110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98</v>
      </c>
      <c r="D28" s="163"/>
      <c r="E28" s="163"/>
      <c r="F28" s="24" t="s">
        <v>29</v>
      </c>
      <c r="G28" s="163" t="s">
        <v>34</v>
      </c>
      <c r="H28" s="163"/>
      <c r="I28" s="163"/>
      <c r="J28" s="22">
        <v>110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/>
      <c r="D29" s="163"/>
      <c r="E29" s="163"/>
      <c r="F29" s="24" t="s">
        <v>29</v>
      </c>
      <c r="G29" s="163"/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/>
      <c r="D30" s="182"/>
      <c r="E30" s="182"/>
      <c r="F30" s="24" t="s">
        <v>29</v>
      </c>
      <c r="G30" s="182"/>
      <c r="H30" s="182"/>
      <c r="I30" s="182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/>
      <c r="D31" s="182"/>
      <c r="E31" s="182"/>
      <c r="F31" s="24" t="s">
        <v>29</v>
      </c>
      <c r="G31" s="182"/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/>
      <c r="D32" s="182"/>
      <c r="E32" s="182"/>
      <c r="F32" s="24" t="s">
        <v>29</v>
      </c>
      <c r="G32" s="182"/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71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71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71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71"/>
      <c r="G39" s="164"/>
      <c r="H39" s="164"/>
      <c r="I39" s="164"/>
      <c r="J39" s="27">
        <f>SUM(J27:J38)</f>
        <v>220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2.2000000000000002</v>
      </c>
      <c r="K40" s="6"/>
      <c r="L40" s="75"/>
      <c r="M40" s="194">
        <f>M25</f>
        <v>1200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71"/>
      <c r="I41" s="71"/>
      <c r="J41" s="30"/>
      <c r="K41" s="6"/>
      <c r="L41" s="76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249*2</f>
        <v>498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76" t="s">
        <v>33</v>
      </c>
      <c r="M43" s="189">
        <f>J39*J40</f>
        <v>484.00000000000006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76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76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75"/>
      <c r="F46" s="199">
        <v>0</v>
      </c>
      <c r="G46" s="200"/>
      <c r="H46" s="76"/>
      <c r="I46" s="76"/>
      <c r="J46" s="76"/>
      <c r="K46" s="6" t="s">
        <v>49</v>
      </c>
      <c r="L46" s="75"/>
      <c r="M46" s="165">
        <f>SUM(M40+M42+M43)+M44+M45</f>
        <v>2182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75"/>
      <c r="F47" s="205">
        <v>0</v>
      </c>
      <c r="G47" s="206"/>
      <c r="H47" s="76"/>
      <c r="I47" s="76"/>
      <c r="J47" s="76"/>
      <c r="K47" s="6" t="s">
        <v>51</v>
      </c>
      <c r="L47" s="75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75"/>
      <c r="F48" s="207">
        <f>SUM(F46:G47)</f>
        <v>0</v>
      </c>
      <c r="G48" s="208"/>
      <c r="H48" s="76"/>
      <c r="I48" s="76"/>
      <c r="J48" s="76"/>
      <c r="K48" s="6"/>
      <c r="L48" s="75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75"/>
      <c r="F49" s="205">
        <v>0</v>
      </c>
      <c r="G49" s="206"/>
      <c r="H49" s="76"/>
      <c r="I49" s="76"/>
      <c r="J49" s="76"/>
      <c r="K49" s="6"/>
      <c r="L49" s="75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75"/>
      <c r="F50" s="207">
        <f>SUM(F48:G49)</f>
        <v>0</v>
      </c>
      <c r="G50" s="208"/>
      <c r="H50" s="76"/>
      <c r="I50" s="76"/>
      <c r="J50" s="76"/>
      <c r="K50" s="6"/>
      <c r="L50" s="75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75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75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75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75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75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75"/>
      <c r="F56" s="203">
        <f>+M46-F55</f>
        <v>2182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2182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72"/>
      <c r="C59" s="71"/>
      <c r="D59" s="71"/>
      <c r="E59" s="71"/>
      <c r="F59" s="71"/>
      <c r="G59" s="71"/>
      <c r="H59" s="6"/>
      <c r="I59" s="71"/>
      <c r="J59" s="71"/>
      <c r="K59" s="71"/>
      <c r="L59" s="71"/>
      <c r="M59" s="71"/>
      <c r="N59" s="73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109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110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P9" sqref="P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8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0"/>
      <c r="M4" s="70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0" t="s">
        <v>2</v>
      </c>
      <c r="M5" s="70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8</v>
      </c>
      <c r="K8" s="71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2182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4"/>
      <c r="B11" s="155">
        <f>$M$9</f>
        <v>2182</v>
      </c>
      <c r="C11" s="156"/>
      <c r="D11" s="157" t="s">
        <v>107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104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7</v>
      </c>
      <c r="F16" s="71" t="s">
        <v>5</v>
      </c>
      <c r="G16" s="163" t="s">
        <v>68</v>
      </c>
      <c r="H16" s="163"/>
      <c r="I16" s="71" t="s">
        <v>13</v>
      </c>
      <c r="J16" s="17">
        <v>7</v>
      </c>
      <c r="K16" s="71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71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/>
      <c r="E24" s="71" t="s">
        <v>29</v>
      </c>
      <c r="F24" s="189"/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71" t="s">
        <v>29</v>
      </c>
      <c r="F25" s="189">
        <v>1200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1200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71" t="s">
        <v>29</v>
      </c>
      <c r="G27" s="163" t="s">
        <v>98</v>
      </c>
      <c r="H27" s="163"/>
      <c r="I27" s="163"/>
      <c r="J27" s="22">
        <v>110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98</v>
      </c>
      <c r="D28" s="163"/>
      <c r="E28" s="163"/>
      <c r="F28" s="24" t="s">
        <v>29</v>
      </c>
      <c r="G28" s="163" t="s">
        <v>34</v>
      </c>
      <c r="H28" s="163"/>
      <c r="I28" s="163"/>
      <c r="J28" s="22">
        <v>110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/>
      <c r="D29" s="163"/>
      <c r="E29" s="163"/>
      <c r="F29" s="24" t="s">
        <v>29</v>
      </c>
      <c r="G29" s="163"/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/>
      <c r="D30" s="182"/>
      <c r="E30" s="182"/>
      <c r="F30" s="24" t="s">
        <v>29</v>
      </c>
      <c r="G30" s="182"/>
      <c r="H30" s="182"/>
      <c r="I30" s="182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/>
      <c r="D31" s="182"/>
      <c r="E31" s="182"/>
      <c r="F31" s="24" t="s">
        <v>29</v>
      </c>
      <c r="G31" s="182"/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/>
      <c r="D32" s="182"/>
      <c r="E32" s="182"/>
      <c r="F32" s="24" t="s">
        <v>29</v>
      </c>
      <c r="G32" s="182"/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71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71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71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71"/>
      <c r="G39" s="164"/>
      <c r="H39" s="164"/>
      <c r="I39" s="164"/>
      <c r="J39" s="27">
        <f>SUM(J27:J38)</f>
        <v>220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2.2000000000000002</v>
      </c>
      <c r="K40" s="6"/>
      <c r="L40" s="75"/>
      <c r="M40" s="194">
        <f>M25</f>
        <v>1200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71"/>
      <c r="I41" s="71"/>
      <c r="J41" s="30"/>
      <c r="K41" s="6"/>
      <c r="L41" s="76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249*2</f>
        <v>498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76" t="s">
        <v>33</v>
      </c>
      <c r="M43" s="189">
        <f>J39*J40</f>
        <v>484.00000000000006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76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76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75"/>
      <c r="F46" s="199">
        <v>0</v>
      </c>
      <c r="G46" s="200"/>
      <c r="H46" s="76"/>
      <c r="I46" s="76"/>
      <c r="J46" s="76"/>
      <c r="K46" s="6" t="s">
        <v>49</v>
      </c>
      <c r="L46" s="75"/>
      <c r="M46" s="165">
        <f>SUM(M40+M42+M43)+M44+M45</f>
        <v>2182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75"/>
      <c r="F47" s="205">
        <v>0</v>
      </c>
      <c r="G47" s="206"/>
      <c r="H47" s="76"/>
      <c r="I47" s="76"/>
      <c r="J47" s="76"/>
      <c r="K47" s="6" t="s">
        <v>51</v>
      </c>
      <c r="L47" s="75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75"/>
      <c r="F48" s="207">
        <f>SUM(F46:G47)</f>
        <v>0</v>
      </c>
      <c r="G48" s="208"/>
      <c r="H48" s="76"/>
      <c r="I48" s="76"/>
      <c r="J48" s="76"/>
      <c r="K48" s="6"/>
      <c r="L48" s="75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75"/>
      <c r="F49" s="205">
        <v>0</v>
      </c>
      <c r="G49" s="206"/>
      <c r="H49" s="76"/>
      <c r="I49" s="76"/>
      <c r="J49" s="76"/>
      <c r="K49" s="6"/>
      <c r="L49" s="75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75"/>
      <c r="F50" s="207">
        <f>SUM(F48:G49)</f>
        <v>0</v>
      </c>
      <c r="G50" s="208"/>
      <c r="H50" s="76"/>
      <c r="I50" s="76"/>
      <c r="J50" s="76"/>
      <c r="K50" s="6"/>
      <c r="L50" s="75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75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75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75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75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75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75"/>
      <c r="F56" s="203">
        <f>+M46-F55</f>
        <v>2182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2182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72"/>
      <c r="C59" s="71"/>
      <c r="D59" s="71"/>
      <c r="E59" s="71"/>
      <c r="F59" s="71"/>
      <c r="G59" s="71"/>
      <c r="H59" s="6"/>
      <c r="I59" s="71"/>
      <c r="J59" s="71"/>
      <c r="K59" s="71"/>
      <c r="L59" s="71"/>
      <c r="M59" s="71"/>
      <c r="N59" s="73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105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106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S14" sqref="S1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7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9"/>
      <c r="M4" s="6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69" t="s">
        <v>2</v>
      </c>
      <c r="M5" s="6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5</v>
      </c>
      <c r="K8" s="64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3220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67"/>
      <c r="B11" s="155">
        <f>$M$9</f>
        <v>3220</v>
      </c>
      <c r="C11" s="156"/>
      <c r="D11" s="157" t="s">
        <v>101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102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7</v>
      </c>
      <c r="F16" s="64" t="s">
        <v>5</v>
      </c>
      <c r="G16" s="163" t="s">
        <v>68</v>
      </c>
      <c r="H16" s="163"/>
      <c r="I16" s="64" t="s">
        <v>13</v>
      </c>
      <c r="J16" s="17">
        <v>9</v>
      </c>
      <c r="K16" s="64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64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/>
      <c r="E24" s="64" t="s">
        <v>29</v>
      </c>
      <c r="F24" s="189"/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2</v>
      </c>
      <c r="E25" s="64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1280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64" t="s">
        <v>29</v>
      </c>
      <c r="G27" s="163" t="s">
        <v>98</v>
      </c>
      <c r="H27" s="163"/>
      <c r="I27" s="163"/>
      <c r="J27" s="22">
        <v>110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98</v>
      </c>
      <c r="D28" s="163"/>
      <c r="E28" s="163"/>
      <c r="F28" s="24" t="s">
        <v>29</v>
      </c>
      <c r="G28" s="163" t="s">
        <v>34</v>
      </c>
      <c r="H28" s="163"/>
      <c r="I28" s="163"/>
      <c r="J28" s="22">
        <v>110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34</v>
      </c>
      <c r="D29" s="163"/>
      <c r="E29" s="163"/>
      <c r="F29" s="24" t="s">
        <v>29</v>
      </c>
      <c r="G29" s="163" t="s">
        <v>98</v>
      </c>
      <c r="H29" s="163"/>
      <c r="I29" s="163"/>
      <c r="J29" s="22">
        <v>110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 t="s">
        <v>98</v>
      </c>
      <c r="D30" s="182"/>
      <c r="E30" s="182"/>
      <c r="F30" s="24" t="s">
        <v>29</v>
      </c>
      <c r="G30" s="182" t="s">
        <v>34</v>
      </c>
      <c r="H30" s="182"/>
      <c r="I30" s="182"/>
      <c r="J30" s="25">
        <v>110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38</v>
      </c>
      <c r="D31" s="182"/>
      <c r="E31" s="182"/>
      <c r="F31" s="24" t="s">
        <v>29</v>
      </c>
      <c r="G31" s="182" t="s">
        <v>38</v>
      </c>
      <c r="H31" s="182"/>
      <c r="I31" s="182"/>
      <c r="J31" s="25">
        <v>150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/>
      <c r="D32" s="182"/>
      <c r="E32" s="182"/>
      <c r="F32" s="24" t="s">
        <v>29</v>
      </c>
      <c r="G32" s="182"/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64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64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64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64"/>
      <c r="G39" s="164"/>
      <c r="H39" s="164"/>
      <c r="I39" s="164"/>
      <c r="J39" s="27">
        <f>SUM(J27:J38)</f>
        <v>590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68"/>
      <c r="M40" s="194">
        <f>M25</f>
        <v>1280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64"/>
      <c r="I41" s="64"/>
      <c r="J41" s="30"/>
      <c r="K41" s="6"/>
      <c r="L41" s="65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249*4</f>
        <v>996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65" t="s">
        <v>33</v>
      </c>
      <c r="M43" s="189">
        <f>J39*J40</f>
        <v>944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65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65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68"/>
      <c r="F46" s="199">
        <v>0</v>
      </c>
      <c r="G46" s="200"/>
      <c r="H46" s="65"/>
      <c r="I46" s="65"/>
      <c r="J46" s="65"/>
      <c r="K46" s="6" t="s">
        <v>49</v>
      </c>
      <c r="L46" s="68"/>
      <c r="M46" s="165">
        <f>SUM(M40+M42+M43)+M44+M45</f>
        <v>3220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68"/>
      <c r="F47" s="205">
        <v>0</v>
      </c>
      <c r="G47" s="206"/>
      <c r="H47" s="65"/>
      <c r="I47" s="65"/>
      <c r="J47" s="65"/>
      <c r="K47" s="6" t="s">
        <v>51</v>
      </c>
      <c r="L47" s="68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68"/>
      <c r="F48" s="207">
        <f>SUM(F46:G47)</f>
        <v>0</v>
      </c>
      <c r="G48" s="208"/>
      <c r="H48" s="65"/>
      <c r="I48" s="65"/>
      <c r="J48" s="65"/>
      <c r="K48" s="6"/>
      <c r="L48" s="68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68"/>
      <c r="F49" s="205">
        <v>0</v>
      </c>
      <c r="G49" s="206"/>
      <c r="H49" s="65"/>
      <c r="I49" s="65"/>
      <c r="J49" s="65"/>
      <c r="K49" s="6"/>
      <c r="L49" s="68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68"/>
      <c r="F50" s="207">
        <f>SUM(F48:G49)</f>
        <v>0</v>
      </c>
      <c r="G50" s="208"/>
      <c r="H50" s="65"/>
      <c r="I50" s="65"/>
      <c r="J50" s="65"/>
      <c r="K50" s="6"/>
      <c r="L50" s="68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68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68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68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68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68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68"/>
      <c r="F56" s="203">
        <f>+M46-F55</f>
        <v>3220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3220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63"/>
      <c r="C59" s="64"/>
      <c r="D59" s="64"/>
      <c r="E59" s="64"/>
      <c r="F59" s="64"/>
      <c r="G59" s="64"/>
      <c r="H59" s="6"/>
      <c r="I59" s="64"/>
      <c r="J59" s="64"/>
      <c r="K59" s="64"/>
      <c r="L59" s="64"/>
      <c r="M59" s="64"/>
      <c r="N59" s="66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99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100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13" zoomScaleNormal="100" workbookViewId="0">
      <selection activeCell="U55" sqref="U5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6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9"/>
      <c r="M4" s="6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69" t="s">
        <v>2</v>
      </c>
      <c r="M5" s="6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5</v>
      </c>
      <c r="K8" s="64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3700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67"/>
      <c r="B11" s="155">
        <f>$M$9</f>
        <v>3700</v>
      </c>
      <c r="C11" s="156"/>
      <c r="D11" s="157" t="s">
        <v>103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97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7</v>
      </c>
      <c r="F16" s="64" t="s">
        <v>5</v>
      </c>
      <c r="G16" s="163" t="s">
        <v>68</v>
      </c>
      <c r="H16" s="163"/>
      <c r="I16" s="64" t="s">
        <v>13</v>
      </c>
      <c r="J16" s="17">
        <v>8</v>
      </c>
      <c r="K16" s="64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64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1</v>
      </c>
      <c r="E24" s="64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64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1760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64" t="s">
        <v>29</v>
      </c>
      <c r="G27" s="163" t="s">
        <v>98</v>
      </c>
      <c r="H27" s="163"/>
      <c r="I27" s="163"/>
      <c r="J27" s="22">
        <v>110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98</v>
      </c>
      <c r="D28" s="163"/>
      <c r="E28" s="163"/>
      <c r="F28" s="24" t="s">
        <v>29</v>
      </c>
      <c r="G28" s="163" t="s">
        <v>34</v>
      </c>
      <c r="H28" s="163"/>
      <c r="I28" s="163"/>
      <c r="J28" s="22">
        <v>110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34</v>
      </c>
      <c r="D29" s="163"/>
      <c r="E29" s="163"/>
      <c r="F29" s="24" t="s">
        <v>29</v>
      </c>
      <c r="G29" s="163" t="s">
        <v>98</v>
      </c>
      <c r="H29" s="163"/>
      <c r="I29" s="163"/>
      <c r="J29" s="22">
        <v>110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 t="s">
        <v>98</v>
      </c>
      <c r="D30" s="182"/>
      <c r="E30" s="182"/>
      <c r="F30" s="24" t="s">
        <v>29</v>
      </c>
      <c r="G30" s="182" t="s">
        <v>34</v>
      </c>
      <c r="H30" s="182"/>
      <c r="I30" s="182"/>
      <c r="J30" s="25">
        <v>110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38</v>
      </c>
      <c r="D31" s="182"/>
      <c r="E31" s="182"/>
      <c r="F31" s="24" t="s">
        <v>29</v>
      </c>
      <c r="G31" s="182" t="s">
        <v>38</v>
      </c>
      <c r="H31" s="182"/>
      <c r="I31" s="182"/>
      <c r="J31" s="25">
        <v>150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/>
      <c r="D32" s="182"/>
      <c r="E32" s="182"/>
      <c r="F32" s="24" t="s">
        <v>29</v>
      </c>
      <c r="G32" s="182"/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64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64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64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64"/>
      <c r="G39" s="164"/>
      <c r="H39" s="164"/>
      <c r="I39" s="164"/>
      <c r="J39" s="27">
        <f>SUM(J27:J38)</f>
        <v>590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68"/>
      <c r="M40" s="194">
        <f>M25</f>
        <v>1760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64"/>
      <c r="I41" s="64"/>
      <c r="J41" s="30"/>
      <c r="K41" s="6"/>
      <c r="L41" s="65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249*4</f>
        <v>996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65" t="s">
        <v>33</v>
      </c>
      <c r="M43" s="189">
        <f>J39*J40</f>
        <v>944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65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65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68"/>
      <c r="F46" s="199">
        <v>0</v>
      </c>
      <c r="G46" s="200"/>
      <c r="H46" s="65"/>
      <c r="I46" s="65"/>
      <c r="J46" s="65"/>
      <c r="K46" s="6" t="s">
        <v>49</v>
      </c>
      <c r="L46" s="68"/>
      <c r="M46" s="165">
        <f>SUM(M40+M42+M43)+M44+M45</f>
        <v>3700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68"/>
      <c r="F47" s="205">
        <v>0</v>
      </c>
      <c r="G47" s="206"/>
      <c r="H47" s="65"/>
      <c r="I47" s="65"/>
      <c r="J47" s="65"/>
      <c r="K47" s="6" t="s">
        <v>51</v>
      </c>
      <c r="L47" s="68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68"/>
      <c r="F48" s="207">
        <f>SUM(F46:G47)</f>
        <v>0</v>
      </c>
      <c r="G48" s="208"/>
      <c r="H48" s="65"/>
      <c r="I48" s="65"/>
      <c r="J48" s="65"/>
      <c r="K48" s="6"/>
      <c r="L48" s="68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68"/>
      <c r="F49" s="205">
        <v>0</v>
      </c>
      <c r="G49" s="206"/>
      <c r="H49" s="65"/>
      <c r="I49" s="65"/>
      <c r="J49" s="65"/>
      <c r="K49" s="6"/>
      <c r="L49" s="68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68"/>
      <c r="F50" s="207">
        <f>SUM(F48:G49)</f>
        <v>0</v>
      </c>
      <c r="G50" s="208"/>
      <c r="H50" s="65"/>
      <c r="I50" s="65"/>
      <c r="J50" s="65"/>
      <c r="K50" s="6"/>
      <c r="L50" s="68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68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68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68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68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68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68"/>
      <c r="F56" s="203">
        <f>+M46-F55</f>
        <v>3700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3700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63"/>
      <c r="C59" s="64"/>
      <c r="D59" s="64"/>
      <c r="E59" s="64"/>
      <c r="F59" s="64"/>
      <c r="G59" s="64"/>
      <c r="H59" s="6"/>
      <c r="I59" s="64"/>
      <c r="J59" s="64"/>
      <c r="K59" s="64"/>
      <c r="L59" s="64"/>
      <c r="M59" s="64"/>
      <c r="N59" s="66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99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100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13" zoomScaleNormal="100" workbookViewId="0">
      <selection activeCell="C27" sqref="C27:J3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5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9"/>
      <c r="M4" s="6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69" t="s">
        <v>2</v>
      </c>
      <c r="M5" s="6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5</v>
      </c>
      <c r="K8" s="64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4230.3999999999996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67"/>
      <c r="B11" s="155">
        <f>$M$9</f>
        <v>4230.3999999999996</v>
      </c>
      <c r="C11" s="156"/>
      <c r="D11" s="157" t="s">
        <v>96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89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13</v>
      </c>
      <c r="F16" s="64" t="s">
        <v>5</v>
      </c>
      <c r="G16" s="163" t="s">
        <v>68</v>
      </c>
      <c r="H16" s="163"/>
      <c r="I16" s="64" t="s">
        <v>13</v>
      </c>
      <c r="J16" s="17">
        <v>15</v>
      </c>
      <c r="K16" s="64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64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2</v>
      </c>
      <c r="E24" s="64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64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2880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64" t="s">
        <v>29</v>
      </c>
      <c r="G27" s="163" t="s">
        <v>90</v>
      </c>
      <c r="H27" s="163"/>
      <c r="I27" s="163"/>
      <c r="J27" s="22">
        <v>336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90</v>
      </c>
      <c r="D28" s="163"/>
      <c r="E28" s="163"/>
      <c r="F28" s="24" t="s">
        <v>29</v>
      </c>
      <c r="G28" s="163" t="s">
        <v>91</v>
      </c>
      <c r="H28" s="163"/>
      <c r="I28" s="163"/>
      <c r="J28" s="22">
        <v>12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91</v>
      </c>
      <c r="D29" s="163"/>
      <c r="E29" s="163"/>
      <c r="F29" s="24" t="s">
        <v>29</v>
      </c>
      <c r="G29" s="163" t="s">
        <v>92</v>
      </c>
      <c r="H29" s="163"/>
      <c r="I29" s="163"/>
      <c r="J29" s="22">
        <v>12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 t="s">
        <v>93</v>
      </c>
      <c r="D30" s="182"/>
      <c r="E30" s="182"/>
      <c r="F30" s="24" t="s">
        <v>29</v>
      </c>
      <c r="G30" s="182" t="s">
        <v>91</v>
      </c>
      <c r="H30" s="182"/>
      <c r="I30" s="182"/>
      <c r="J30" s="25">
        <v>12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91</v>
      </c>
      <c r="D31" s="182"/>
      <c r="E31" s="182"/>
      <c r="F31" s="24" t="s">
        <v>29</v>
      </c>
      <c r="G31" s="182" t="s">
        <v>92</v>
      </c>
      <c r="H31" s="182"/>
      <c r="I31" s="182"/>
      <c r="J31" s="25">
        <v>12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93</v>
      </c>
      <c r="D32" s="182"/>
      <c r="E32" s="182"/>
      <c r="F32" s="24" t="s">
        <v>29</v>
      </c>
      <c r="G32" s="182" t="s">
        <v>91</v>
      </c>
      <c r="H32" s="182"/>
      <c r="I32" s="182"/>
      <c r="J32" s="25">
        <v>12</v>
      </c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 t="s">
        <v>91</v>
      </c>
      <c r="D33" s="182"/>
      <c r="E33" s="182"/>
      <c r="F33" s="24" t="s">
        <v>29</v>
      </c>
      <c r="G33" s="182" t="s">
        <v>90</v>
      </c>
      <c r="H33" s="182"/>
      <c r="I33" s="182"/>
      <c r="J33" s="25">
        <v>12</v>
      </c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 t="s">
        <v>90</v>
      </c>
      <c r="D34" s="182"/>
      <c r="E34" s="182"/>
      <c r="F34" s="24" t="s">
        <v>29</v>
      </c>
      <c r="G34" s="182" t="s">
        <v>34</v>
      </c>
      <c r="H34" s="182"/>
      <c r="I34" s="182"/>
      <c r="J34" s="26">
        <v>336</v>
      </c>
      <c r="K34" s="6" t="s">
        <v>36</v>
      </c>
      <c r="L34" s="6"/>
      <c r="M34" s="6"/>
      <c r="N34" s="13"/>
    </row>
    <row r="35" spans="1:18">
      <c r="A35" s="5"/>
      <c r="B35" s="5"/>
      <c r="C35" s="182" t="s">
        <v>38</v>
      </c>
      <c r="D35" s="182"/>
      <c r="E35" s="182"/>
      <c r="F35" s="24" t="s">
        <v>29</v>
      </c>
      <c r="G35" s="182" t="s">
        <v>38</v>
      </c>
      <c r="H35" s="182"/>
      <c r="I35" s="182"/>
      <c r="J35" s="26">
        <v>100</v>
      </c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64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64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64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64"/>
      <c r="G39" s="164"/>
      <c r="H39" s="164"/>
      <c r="I39" s="164"/>
      <c r="J39" s="27">
        <f>SUM(J27:J38)</f>
        <v>844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68"/>
      <c r="M40" s="194">
        <f>M25</f>
        <v>2880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64"/>
      <c r="I41" s="64"/>
      <c r="J41" s="30"/>
      <c r="K41" s="6"/>
      <c r="L41" s="65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65" t="s">
        <v>33</v>
      </c>
      <c r="M43" s="189">
        <f>J39*J40</f>
        <v>1350.4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65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65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68"/>
      <c r="F46" s="199">
        <v>0</v>
      </c>
      <c r="G46" s="200"/>
      <c r="H46" s="65"/>
      <c r="I46" s="65"/>
      <c r="J46" s="65"/>
      <c r="K46" s="6" t="s">
        <v>49</v>
      </c>
      <c r="L46" s="68"/>
      <c r="M46" s="165">
        <f>SUM(M40+M42+M43)+M44+M45</f>
        <v>4230.3999999999996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68"/>
      <c r="F47" s="205">
        <v>0</v>
      </c>
      <c r="G47" s="206"/>
      <c r="H47" s="65"/>
      <c r="I47" s="65"/>
      <c r="J47" s="65"/>
      <c r="K47" s="6" t="s">
        <v>51</v>
      </c>
      <c r="L47" s="68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68"/>
      <c r="F48" s="207">
        <f>SUM(F46:G47)</f>
        <v>0</v>
      </c>
      <c r="G48" s="208"/>
      <c r="H48" s="65"/>
      <c r="I48" s="65"/>
      <c r="J48" s="65"/>
      <c r="K48" s="6"/>
      <c r="L48" s="68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68"/>
      <c r="F49" s="205">
        <v>0</v>
      </c>
      <c r="G49" s="206"/>
      <c r="H49" s="65"/>
      <c r="I49" s="65"/>
      <c r="J49" s="65"/>
      <c r="K49" s="6"/>
      <c r="L49" s="68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68"/>
      <c r="F50" s="207">
        <f>SUM(F48:G49)</f>
        <v>0</v>
      </c>
      <c r="G50" s="208"/>
      <c r="H50" s="65"/>
      <c r="I50" s="65"/>
      <c r="J50" s="65"/>
      <c r="K50" s="6"/>
      <c r="L50" s="68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68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68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68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68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68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68"/>
      <c r="F56" s="203">
        <f>+M46-F55</f>
        <v>4230.3999999999996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4230.3999999999996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63"/>
      <c r="C59" s="64"/>
      <c r="D59" s="64"/>
      <c r="E59" s="64"/>
      <c r="F59" s="64"/>
      <c r="G59" s="64"/>
      <c r="H59" s="6"/>
      <c r="I59" s="64"/>
      <c r="J59" s="64"/>
      <c r="K59" s="64"/>
      <c r="L59" s="64"/>
      <c r="M59" s="64"/>
      <c r="N59" s="66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94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95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0" zoomScaleNormal="100" workbookViewId="0">
      <selection activeCell="I63" sqref="I63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4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</v>
      </c>
      <c r="K8" s="15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4000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6"/>
      <c r="B11" s="155">
        <f>$M$9</f>
        <v>4000</v>
      </c>
      <c r="C11" s="156"/>
      <c r="D11" s="157" t="s">
        <v>88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75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5</v>
      </c>
      <c r="F16" s="15" t="s">
        <v>5</v>
      </c>
      <c r="G16" s="163" t="s">
        <v>68</v>
      </c>
      <c r="H16" s="163"/>
      <c r="I16" s="15" t="s">
        <v>13</v>
      </c>
      <c r="J16" s="17">
        <v>8</v>
      </c>
      <c r="K16" s="15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5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3</v>
      </c>
      <c r="E24" s="15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5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4000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15" t="s">
        <v>29</v>
      </c>
      <c r="G27" s="163" t="s">
        <v>76</v>
      </c>
      <c r="H27" s="163"/>
      <c r="I27" s="163"/>
      <c r="J27" s="22"/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76</v>
      </c>
      <c r="D28" s="163"/>
      <c r="E28" s="163"/>
      <c r="F28" s="24" t="s">
        <v>29</v>
      </c>
      <c r="G28" s="163" t="s">
        <v>77</v>
      </c>
      <c r="H28" s="163"/>
      <c r="I28" s="163"/>
      <c r="J28" s="22"/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77</v>
      </c>
      <c r="D29" s="163"/>
      <c r="E29" s="163"/>
      <c r="F29" s="24" t="s">
        <v>29</v>
      </c>
      <c r="G29" s="163" t="s">
        <v>78</v>
      </c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 t="s">
        <v>78</v>
      </c>
      <c r="D30" s="182"/>
      <c r="E30" s="182"/>
      <c r="F30" s="24" t="s">
        <v>29</v>
      </c>
      <c r="G30" s="182" t="s">
        <v>77</v>
      </c>
      <c r="H30" s="182"/>
      <c r="I30" s="182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77</v>
      </c>
      <c r="D31" s="182"/>
      <c r="E31" s="182"/>
      <c r="F31" s="24" t="s">
        <v>29</v>
      </c>
      <c r="G31" s="182" t="s">
        <v>79</v>
      </c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80</v>
      </c>
      <c r="D32" s="182"/>
      <c r="E32" s="182"/>
      <c r="F32" s="24" t="s">
        <v>29</v>
      </c>
      <c r="G32" s="182" t="s">
        <v>77</v>
      </c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 t="s">
        <v>77</v>
      </c>
      <c r="D33" s="182"/>
      <c r="E33" s="182"/>
      <c r="F33" s="24" t="s">
        <v>29</v>
      </c>
      <c r="G33" s="182" t="s">
        <v>81</v>
      </c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 t="s">
        <v>82</v>
      </c>
      <c r="D34" s="182"/>
      <c r="E34" s="182"/>
      <c r="F34" s="24" t="s">
        <v>29</v>
      </c>
      <c r="G34" s="182" t="s">
        <v>37</v>
      </c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 t="s">
        <v>39</v>
      </c>
      <c r="D35" s="182"/>
      <c r="E35" s="182"/>
      <c r="F35" s="24" t="s">
        <v>29</v>
      </c>
      <c r="G35" s="182" t="s">
        <v>38</v>
      </c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5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5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5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5"/>
      <c r="G39" s="164"/>
      <c r="H39" s="164"/>
      <c r="I39" s="164"/>
      <c r="J39" s="27">
        <f>SUM(J27:J38)</f>
        <v>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31"/>
      <c r="M40" s="194">
        <f>M25</f>
        <v>4000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5"/>
      <c r="I41" s="15"/>
      <c r="J41" s="30"/>
      <c r="K41" s="6"/>
      <c r="L41" s="32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32" t="s">
        <v>33</v>
      </c>
      <c r="M43" s="189">
        <f>J39*J40</f>
        <v>0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32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32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31"/>
      <c r="F46" s="199">
        <v>0</v>
      </c>
      <c r="G46" s="200"/>
      <c r="H46" s="32"/>
      <c r="I46" s="32"/>
      <c r="J46" s="32"/>
      <c r="K46" s="6" t="s">
        <v>49</v>
      </c>
      <c r="L46" s="31"/>
      <c r="M46" s="165">
        <f>SUM(M40+M42+M43)+M44+M45</f>
        <v>4000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31"/>
      <c r="F47" s="205">
        <v>0</v>
      </c>
      <c r="G47" s="206"/>
      <c r="H47" s="32"/>
      <c r="I47" s="32"/>
      <c r="J47" s="32"/>
      <c r="K47" s="6" t="s">
        <v>51</v>
      </c>
      <c r="L47" s="31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31"/>
      <c r="F48" s="207">
        <f>SUM(F46:G47)</f>
        <v>0</v>
      </c>
      <c r="G48" s="208"/>
      <c r="H48" s="32"/>
      <c r="I48" s="32"/>
      <c r="J48" s="32"/>
      <c r="K48" s="6"/>
      <c r="L48" s="31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31"/>
      <c r="F49" s="205">
        <v>0</v>
      </c>
      <c r="G49" s="206"/>
      <c r="H49" s="32"/>
      <c r="I49" s="32"/>
      <c r="J49" s="32"/>
      <c r="K49" s="6"/>
      <c r="L49" s="31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31"/>
      <c r="F50" s="207">
        <f>SUM(F48:G49)</f>
        <v>0</v>
      </c>
      <c r="G50" s="208"/>
      <c r="H50" s="32"/>
      <c r="I50" s="32"/>
      <c r="J50" s="32"/>
      <c r="K50" s="6"/>
      <c r="L50" s="31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31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31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31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31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31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31"/>
      <c r="F56" s="203">
        <f>+M46-F55</f>
        <v>4000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4000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56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57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86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87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V15" sqref="V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 t="s">
        <v>111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3"/>
      <c r="M4" s="8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3" t="s">
        <v>2</v>
      </c>
      <c r="M5" s="8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</v>
      </c>
      <c r="K8" s="78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M50</f>
        <v>175.80000000000018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1"/>
      <c r="B11" s="155">
        <f>$M$9</f>
        <v>175.80000000000018</v>
      </c>
      <c r="C11" s="156"/>
      <c r="D11" s="157" t="s">
        <v>116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117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5</v>
      </c>
      <c r="F16" s="78" t="s">
        <v>5</v>
      </c>
      <c r="G16" s="163" t="s">
        <v>68</v>
      </c>
      <c r="H16" s="163"/>
      <c r="I16" s="78" t="s">
        <v>13</v>
      </c>
      <c r="J16" s="17">
        <v>8</v>
      </c>
      <c r="K16" s="78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78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/>
      <c r="E24" s="78" t="s">
        <v>29</v>
      </c>
      <c r="F24" s="189"/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/>
      <c r="E25" s="78" t="s">
        <v>29</v>
      </c>
      <c r="F25" s="189"/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78" t="s">
        <v>29</v>
      </c>
      <c r="G27" s="163" t="s">
        <v>76</v>
      </c>
      <c r="H27" s="163"/>
      <c r="I27" s="163"/>
      <c r="J27" s="22">
        <v>217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76</v>
      </c>
      <c r="D28" s="163"/>
      <c r="E28" s="163"/>
      <c r="F28" s="24" t="s">
        <v>29</v>
      </c>
      <c r="G28" s="163" t="s">
        <v>77</v>
      </c>
      <c r="H28" s="163"/>
      <c r="I28" s="163"/>
      <c r="J28" s="22">
        <v>62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77</v>
      </c>
      <c r="D29" s="163"/>
      <c r="E29" s="163"/>
      <c r="F29" s="24" t="s">
        <v>29</v>
      </c>
      <c r="G29" s="163" t="s">
        <v>78</v>
      </c>
      <c r="H29" s="163"/>
      <c r="I29" s="163"/>
      <c r="J29" s="22">
        <v>33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 t="s">
        <v>78</v>
      </c>
      <c r="D30" s="182"/>
      <c r="E30" s="182"/>
      <c r="F30" s="24" t="s">
        <v>29</v>
      </c>
      <c r="G30" s="182" t="s">
        <v>77</v>
      </c>
      <c r="H30" s="182"/>
      <c r="I30" s="182"/>
      <c r="J30" s="25">
        <v>33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77</v>
      </c>
      <c r="D31" s="182"/>
      <c r="E31" s="182"/>
      <c r="F31" s="24" t="s">
        <v>29</v>
      </c>
      <c r="G31" s="182" t="s">
        <v>79</v>
      </c>
      <c r="H31" s="182"/>
      <c r="I31" s="182"/>
      <c r="J31" s="25">
        <v>17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80</v>
      </c>
      <c r="D32" s="182"/>
      <c r="E32" s="182"/>
      <c r="F32" s="24" t="s">
        <v>29</v>
      </c>
      <c r="G32" s="182" t="s">
        <v>77</v>
      </c>
      <c r="H32" s="182"/>
      <c r="I32" s="182"/>
      <c r="J32" s="25">
        <v>17</v>
      </c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 t="s">
        <v>77</v>
      </c>
      <c r="D33" s="182"/>
      <c r="E33" s="182"/>
      <c r="F33" s="24" t="s">
        <v>29</v>
      </c>
      <c r="G33" s="182" t="s">
        <v>81</v>
      </c>
      <c r="H33" s="182"/>
      <c r="I33" s="182"/>
      <c r="J33" s="25">
        <v>74</v>
      </c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 t="s">
        <v>82</v>
      </c>
      <c r="D34" s="182"/>
      <c r="E34" s="182"/>
      <c r="F34" s="24" t="s">
        <v>29</v>
      </c>
      <c r="G34" s="182" t="s">
        <v>37</v>
      </c>
      <c r="H34" s="182"/>
      <c r="I34" s="182"/>
      <c r="J34" s="26">
        <v>240</v>
      </c>
      <c r="K34" s="6" t="s">
        <v>36</v>
      </c>
      <c r="L34" s="6"/>
      <c r="M34" s="6"/>
      <c r="N34" s="13"/>
    </row>
    <row r="35" spans="1:18">
      <c r="A35" s="5"/>
      <c r="B35" s="5"/>
      <c r="C35" s="182" t="s">
        <v>39</v>
      </c>
      <c r="D35" s="182"/>
      <c r="E35" s="182"/>
      <c r="F35" s="24" t="s">
        <v>29</v>
      </c>
      <c r="G35" s="182" t="s">
        <v>38</v>
      </c>
      <c r="H35" s="182"/>
      <c r="I35" s="182"/>
      <c r="J35" s="26">
        <v>100</v>
      </c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78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78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78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78"/>
      <c r="G39" s="164"/>
      <c r="H39" s="164"/>
      <c r="I39" s="164"/>
      <c r="J39" s="27">
        <f>SUM(J27:J38)</f>
        <v>793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2.2000000000000002</v>
      </c>
      <c r="K40" s="6"/>
      <c r="L40" s="82"/>
      <c r="M40" s="194">
        <f>M25</f>
        <v>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78"/>
      <c r="I41" s="78"/>
      <c r="J41" s="30"/>
      <c r="K41" s="6"/>
      <c r="L41" s="79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79" t="s">
        <v>33</v>
      </c>
      <c r="M43" s="189">
        <f>J39*J40</f>
        <v>1744.6000000000001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226" t="s">
        <v>115</v>
      </c>
      <c r="K44" s="226"/>
      <c r="L44" s="227"/>
      <c r="M44" s="189">
        <v>1268.8</v>
      </c>
      <c r="N44" s="198"/>
      <c r="P44" s="39"/>
      <c r="Q44" s="6"/>
    </row>
    <row r="45" spans="1:18" ht="11.25" customHeight="1">
      <c r="A45" s="5"/>
      <c r="B45" s="5"/>
      <c r="C45" s="7"/>
      <c r="D45" s="6"/>
      <c r="E45" s="6"/>
      <c r="F45" s="6"/>
      <c r="G45" s="40"/>
      <c r="H45" s="37"/>
      <c r="I45" s="37"/>
      <c r="J45" s="228" t="s">
        <v>112</v>
      </c>
      <c r="K45" s="226"/>
      <c r="L45" s="227"/>
      <c r="M45" s="189">
        <f>M43-M44</f>
        <v>475.80000000000018</v>
      </c>
      <c r="N45" s="198"/>
      <c r="P45" s="39"/>
      <c r="Q45" s="6"/>
    </row>
    <row r="46" spans="1:18">
      <c r="A46" s="5"/>
      <c r="B46" s="5" t="s">
        <v>48</v>
      </c>
      <c r="C46" s="6"/>
      <c r="D46" s="6"/>
      <c r="E46" s="82"/>
      <c r="F46" s="199">
        <v>0</v>
      </c>
      <c r="G46" s="200"/>
      <c r="H46" s="79"/>
      <c r="I46" s="231" t="s">
        <v>113</v>
      </c>
      <c r="J46" s="231"/>
      <c r="K46" s="231"/>
      <c r="L46" s="232"/>
      <c r="M46" s="229">
        <v>300</v>
      </c>
      <c r="N46" s="230"/>
      <c r="O46" s="41"/>
      <c r="P46" s="39"/>
      <c r="Q46" s="11"/>
    </row>
    <row r="47" spans="1:18" ht="18.75" customHeight="1">
      <c r="A47" s="5"/>
      <c r="B47" s="5" t="s">
        <v>50</v>
      </c>
      <c r="C47" s="6"/>
      <c r="D47" s="6"/>
      <c r="E47" s="82"/>
      <c r="F47" s="205">
        <v>0</v>
      </c>
      <c r="G47" s="206"/>
      <c r="H47" s="79"/>
      <c r="I47" s="79"/>
      <c r="J47" s="234" t="s">
        <v>114</v>
      </c>
      <c r="K47" s="235"/>
      <c r="L47" s="236"/>
      <c r="M47" s="233">
        <f>M45-M46</f>
        <v>175.80000000000018</v>
      </c>
      <c r="N47" s="233"/>
      <c r="P47" s="39"/>
      <c r="Q47" s="11"/>
    </row>
    <row r="48" spans="1:18">
      <c r="A48" s="5"/>
      <c r="B48" s="5" t="s">
        <v>52</v>
      </c>
      <c r="C48" s="6"/>
      <c r="D48" s="6"/>
      <c r="E48" s="82"/>
      <c r="F48" s="207">
        <f>SUM(F46:G47)</f>
        <v>0</v>
      </c>
      <c r="G48" s="208"/>
      <c r="H48" s="79"/>
      <c r="I48" s="79"/>
      <c r="J48" s="79"/>
      <c r="K48" s="6"/>
      <c r="L48" s="82"/>
      <c r="M48" s="233"/>
      <c r="N48" s="233"/>
      <c r="P48" s="39"/>
      <c r="Q48" s="44"/>
    </row>
    <row r="49" spans="1:17">
      <c r="A49" s="5"/>
      <c r="B49" s="5" t="s">
        <v>53</v>
      </c>
      <c r="C49" s="6"/>
      <c r="D49" s="6"/>
      <c r="E49" s="82"/>
      <c r="F49" s="205">
        <v>0</v>
      </c>
      <c r="G49" s="206"/>
      <c r="H49" s="79"/>
      <c r="I49" s="79"/>
      <c r="J49" s="79"/>
      <c r="K49" s="6"/>
      <c r="L49" s="82"/>
      <c r="M49" s="233"/>
      <c r="N49" s="233"/>
      <c r="P49" s="39"/>
      <c r="Q49" s="11"/>
    </row>
    <row r="50" spans="1:17">
      <c r="A50" s="5"/>
      <c r="B50" s="5" t="s">
        <v>52</v>
      </c>
      <c r="C50" s="6"/>
      <c r="D50" s="6"/>
      <c r="E50" s="82"/>
      <c r="F50" s="207">
        <f>SUM(F48:G49)</f>
        <v>0</v>
      </c>
      <c r="G50" s="208"/>
      <c r="H50" s="79"/>
      <c r="I50" s="79"/>
      <c r="J50" s="79"/>
      <c r="K50" s="6"/>
      <c r="L50" s="82"/>
      <c r="M50" s="165">
        <f>M47</f>
        <v>175.80000000000018</v>
      </c>
      <c r="N50" s="166"/>
      <c r="P50" s="39"/>
      <c r="Q50" s="11"/>
    </row>
    <row r="51" spans="1:17">
      <c r="A51" s="5"/>
      <c r="B51" s="5" t="s">
        <v>33</v>
      </c>
      <c r="C51" s="6"/>
      <c r="D51" s="6"/>
      <c r="E51" s="82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82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82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82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82"/>
      <c r="F55" s="203">
        <f>+M50</f>
        <v>175.80000000000018</v>
      </c>
      <c r="G55" s="204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82"/>
      <c r="F56" s="203">
        <f>+M51</f>
        <v>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F55</f>
        <v>175.80000000000018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77"/>
      <c r="C59" s="78"/>
      <c r="D59" s="78"/>
      <c r="E59" s="78"/>
      <c r="F59" s="78"/>
      <c r="G59" s="78"/>
      <c r="H59" s="6"/>
      <c r="I59" s="78"/>
      <c r="J59" s="78"/>
      <c r="K59" s="78"/>
      <c r="L59" s="78"/>
      <c r="M59" s="78"/>
      <c r="N59" s="80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83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84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8">
    <mergeCell ref="F54:G54"/>
    <mergeCell ref="P54:Q54"/>
    <mergeCell ref="F55:G55"/>
    <mergeCell ref="B64:G64"/>
    <mergeCell ref="I64:N64"/>
    <mergeCell ref="F57:G57"/>
    <mergeCell ref="B58:G58"/>
    <mergeCell ref="I58:N58"/>
    <mergeCell ref="B60:G60"/>
    <mergeCell ref="B61:G61"/>
    <mergeCell ref="I61:N61"/>
    <mergeCell ref="F56:G56"/>
    <mergeCell ref="B62:G62"/>
    <mergeCell ref="I62:N62"/>
    <mergeCell ref="B63:G63"/>
    <mergeCell ref="I63:N63"/>
    <mergeCell ref="F52:G52"/>
    <mergeCell ref="F53:G53"/>
    <mergeCell ref="F51:G51"/>
    <mergeCell ref="F49:G49"/>
    <mergeCell ref="F50:G50"/>
    <mergeCell ref="P42:Q42"/>
    <mergeCell ref="M43:N43"/>
    <mergeCell ref="M44:N44"/>
    <mergeCell ref="M45:N45"/>
    <mergeCell ref="F48:G48"/>
    <mergeCell ref="F46:G46"/>
    <mergeCell ref="F47:G47"/>
    <mergeCell ref="H40:I40"/>
    <mergeCell ref="M40:N40"/>
    <mergeCell ref="M41:N41"/>
    <mergeCell ref="G42:J42"/>
    <mergeCell ref="K42:L42"/>
    <mergeCell ref="M42:N42"/>
    <mergeCell ref="M50:N50"/>
    <mergeCell ref="J44:L44"/>
    <mergeCell ref="J45:L45"/>
    <mergeCell ref="M46:N46"/>
    <mergeCell ref="I46:L46"/>
    <mergeCell ref="M47:N47"/>
    <mergeCell ref="M48:N48"/>
    <mergeCell ref="M49:N49"/>
    <mergeCell ref="J47:L47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37" zoomScaleNormal="100" workbookViewId="0">
      <selection activeCell="P63" sqref="P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3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</v>
      </c>
      <c r="K8" s="15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5718.8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6"/>
      <c r="B11" s="155">
        <f>$M$9</f>
        <v>5718.8</v>
      </c>
      <c r="C11" s="156"/>
      <c r="D11" s="157" t="s">
        <v>85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75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5</v>
      </c>
      <c r="F16" s="15" t="s">
        <v>5</v>
      </c>
      <c r="G16" s="163" t="s">
        <v>68</v>
      </c>
      <c r="H16" s="163"/>
      <c r="I16" s="15" t="s">
        <v>13</v>
      </c>
      <c r="J16" s="17">
        <v>8</v>
      </c>
      <c r="K16" s="15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5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>
        <v>3</v>
      </c>
      <c r="E24" s="15" t="s">
        <v>29</v>
      </c>
      <c r="F24" s="189">
        <v>1120</v>
      </c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5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4000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15" t="s">
        <v>29</v>
      </c>
      <c r="G27" s="163" t="s">
        <v>76</v>
      </c>
      <c r="H27" s="163"/>
      <c r="I27" s="163"/>
      <c r="J27" s="22">
        <v>217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76</v>
      </c>
      <c r="D28" s="163"/>
      <c r="E28" s="163"/>
      <c r="F28" s="24" t="s">
        <v>29</v>
      </c>
      <c r="G28" s="163" t="s">
        <v>77</v>
      </c>
      <c r="H28" s="163"/>
      <c r="I28" s="163"/>
      <c r="J28" s="22">
        <v>62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77</v>
      </c>
      <c r="D29" s="163"/>
      <c r="E29" s="163"/>
      <c r="F29" s="24" t="s">
        <v>29</v>
      </c>
      <c r="G29" s="163" t="s">
        <v>78</v>
      </c>
      <c r="H29" s="163"/>
      <c r="I29" s="163"/>
      <c r="J29" s="22">
        <v>33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 t="s">
        <v>78</v>
      </c>
      <c r="D30" s="182"/>
      <c r="E30" s="182"/>
      <c r="F30" s="24" t="s">
        <v>29</v>
      </c>
      <c r="G30" s="182" t="s">
        <v>77</v>
      </c>
      <c r="H30" s="182"/>
      <c r="I30" s="182"/>
      <c r="J30" s="25">
        <v>33</v>
      </c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 t="s">
        <v>77</v>
      </c>
      <c r="D31" s="182"/>
      <c r="E31" s="182"/>
      <c r="F31" s="24" t="s">
        <v>29</v>
      </c>
      <c r="G31" s="182" t="s">
        <v>79</v>
      </c>
      <c r="H31" s="182"/>
      <c r="I31" s="182"/>
      <c r="J31" s="25">
        <v>17</v>
      </c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 t="s">
        <v>80</v>
      </c>
      <c r="D32" s="182"/>
      <c r="E32" s="182"/>
      <c r="F32" s="24" t="s">
        <v>29</v>
      </c>
      <c r="G32" s="182" t="s">
        <v>77</v>
      </c>
      <c r="H32" s="182"/>
      <c r="I32" s="182"/>
      <c r="J32" s="25">
        <v>17</v>
      </c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 t="s">
        <v>77</v>
      </c>
      <c r="D33" s="182"/>
      <c r="E33" s="182"/>
      <c r="F33" s="24" t="s">
        <v>29</v>
      </c>
      <c r="G33" s="182" t="s">
        <v>81</v>
      </c>
      <c r="H33" s="182"/>
      <c r="I33" s="182"/>
      <c r="J33" s="25">
        <v>74</v>
      </c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 t="s">
        <v>82</v>
      </c>
      <c r="D34" s="182"/>
      <c r="E34" s="182"/>
      <c r="F34" s="24" t="s">
        <v>29</v>
      </c>
      <c r="G34" s="182" t="s">
        <v>37</v>
      </c>
      <c r="H34" s="182"/>
      <c r="I34" s="182"/>
      <c r="J34" s="26">
        <v>240</v>
      </c>
      <c r="K34" s="6" t="s">
        <v>36</v>
      </c>
      <c r="L34" s="6"/>
      <c r="M34" s="6"/>
      <c r="N34" s="13"/>
    </row>
    <row r="35" spans="1:18">
      <c r="A35" s="5"/>
      <c r="B35" s="5"/>
      <c r="C35" s="182" t="s">
        <v>39</v>
      </c>
      <c r="D35" s="182"/>
      <c r="E35" s="182"/>
      <c r="F35" s="24" t="s">
        <v>29</v>
      </c>
      <c r="G35" s="182" t="s">
        <v>38</v>
      </c>
      <c r="H35" s="182"/>
      <c r="I35" s="182"/>
      <c r="J35" s="26">
        <v>100</v>
      </c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5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5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5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5"/>
      <c r="G39" s="164"/>
      <c r="H39" s="164"/>
      <c r="I39" s="164"/>
      <c r="J39" s="27">
        <f>SUM(J27:J38)</f>
        <v>793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31"/>
      <c r="M40" s="194">
        <f>M25</f>
        <v>4000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5"/>
      <c r="I41" s="15"/>
      <c r="J41" s="30"/>
      <c r="K41" s="6"/>
      <c r="L41" s="32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225*2</f>
        <v>450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32" t="s">
        <v>33</v>
      </c>
      <c r="M43" s="189">
        <f>J39*J40</f>
        <v>1268.8000000000002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32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32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31"/>
      <c r="F46" s="199">
        <v>0</v>
      </c>
      <c r="G46" s="200"/>
      <c r="H46" s="32"/>
      <c r="I46" s="32"/>
      <c r="J46" s="32"/>
      <c r="K46" s="6" t="s">
        <v>49</v>
      </c>
      <c r="L46" s="31"/>
      <c r="M46" s="165">
        <f>SUM(M40+M42+M43)+M44+M45</f>
        <v>5718.8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31"/>
      <c r="F47" s="205">
        <v>0</v>
      </c>
      <c r="G47" s="206"/>
      <c r="H47" s="32"/>
      <c r="I47" s="32"/>
      <c r="J47" s="32"/>
      <c r="K47" s="6" t="s">
        <v>51</v>
      </c>
      <c r="L47" s="31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31"/>
      <c r="F48" s="207">
        <f>SUM(F46:G47)</f>
        <v>0</v>
      </c>
      <c r="G48" s="208"/>
      <c r="H48" s="32"/>
      <c r="I48" s="32"/>
      <c r="J48" s="32"/>
      <c r="K48" s="6"/>
      <c r="L48" s="31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31"/>
      <c r="F49" s="205">
        <v>0</v>
      </c>
      <c r="G49" s="206"/>
      <c r="H49" s="32"/>
      <c r="I49" s="32"/>
      <c r="J49" s="32"/>
      <c r="K49" s="6"/>
      <c r="L49" s="31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31"/>
      <c r="F50" s="207">
        <f>SUM(F48:G49)</f>
        <v>0</v>
      </c>
      <c r="G50" s="208"/>
      <c r="H50" s="32"/>
      <c r="I50" s="32"/>
      <c r="J50" s="32"/>
      <c r="K50" s="6"/>
      <c r="L50" s="31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31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31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31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31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31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31"/>
      <c r="F56" s="203">
        <f>+M46-F55</f>
        <v>5718.8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5718.8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56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57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83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84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16" zoomScaleNormal="100" workbookViewId="0">
      <selection activeCell="I44" sqref="I4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2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</v>
      </c>
      <c r="K8" s="15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640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6"/>
      <c r="B11" s="155">
        <f>$M$9</f>
        <v>640</v>
      </c>
      <c r="C11" s="156"/>
      <c r="D11" s="157" t="s">
        <v>8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69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4</v>
      </c>
      <c r="F16" s="15" t="s">
        <v>5</v>
      </c>
      <c r="G16" s="163" t="s">
        <v>68</v>
      </c>
      <c r="H16" s="163"/>
      <c r="I16" s="15" t="s">
        <v>13</v>
      </c>
      <c r="J16" s="17">
        <v>4</v>
      </c>
      <c r="K16" s="15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5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/>
      <c r="E24" s="15" t="s">
        <v>29</v>
      </c>
      <c r="F24" s="189"/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5" t="s">
        <v>29</v>
      </c>
      <c r="F25" s="189">
        <v>640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640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15" t="s">
        <v>29</v>
      </c>
      <c r="G27" s="163" t="s">
        <v>35</v>
      </c>
      <c r="H27" s="163"/>
      <c r="I27" s="163"/>
      <c r="J27" s="22"/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35</v>
      </c>
      <c r="D28" s="163"/>
      <c r="E28" s="163"/>
      <c r="F28" s="24" t="s">
        <v>29</v>
      </c>
      <c r="G28" s="163" t="s">
        <v>37</v>
      </c>
      <c r="H28" s="163"/>
      <c r="I28" s="163"/>
      <c r="J28" s="22"/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38</v>
      </c>
      <c r="D29" s="163"/>
      <c r="E29" s="163"/>
      <c r="F29" s="24" t="s">
        <v>29</v>
      </c>
      <c r="G29" s="163" t="s">
        <v>39</v>
      </c>
      <c r="H29" s="163"/>
      <c r="I29" s="163"/>
      <c r="J29" s="22"/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/>
      <c r="D30" s="182"/>
      <c r="E30" s="182"/>
      <c r="F30" s="24" t="s">
        <v>29</v>
      </c>
      <c r="G30" s="182"/>
      <c r="H30" s="182"/>
      <c r="I30" s="182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/>
      <c r="D31" s="182"/>
      <c r="E31" s="182"/>
      <c r="F31" s="24" t="s">
        <v>29</v>
      </c>
      <c r="G31" s="182"/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/>
      <c r="D32" s="182"/>
      <c r="E32" s="182"/>
      <c r="F32" s="24" t="s">
        <v>29</v>
      </c>
      <c r="G32" s="182"/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5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5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5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5"/>
      <c r="G39" s="164"/>
      <c r="H39" s="164"/>
      <c r="I39" s="164"/>
      <c r="J39" s="27">
        <f>SUM(J27:J38)</f>
        <v>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31"/>
      <c r="M40" s="194">
        <f>M25</f>
        <v>640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5"/>
      <c r="I41" s="15"/>
      <c r="J41" s="30"/>
      <c r="K41" s="6"/>
      <c r="L41" s="32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/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32" t="s">
        <v>33</v>
      </c>
      <c r="M43" s="189"/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32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32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31"/>
      <c r="F46" s="199">
        <v>0</v>
      </c>
      <c r="G46" s="200"/>
      <c r="H46" s="32"/>
      <c r="I46" s="32"/>
      <c r="J46" s="32"/>
      <c r="K46" s="6" t="s">
        <v>49</v>
      </c>
      <c r="L46" s="31"/>
      <c r="M46" s="165">
        <f>SUM(M40+M42+M43)+M44+M45</f>
        <v>640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31"/>
      <c r="F47" s="205">
        <v>0</v>
      </c>
      <c r="G47" s="206"/>
      <c r="H47" s="32"/>
      <c r="I47" s="32"/>
      <c r="J47" s="32"/>
      <c r="K47" s="6" t="s">
        <v>51</v>
      </c>
      <c r="L47" s="31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31"/>
      <c r="F48" s="207">
        <f>SUM(F46:G47)</f>
        <v>0</v>
      </c>
      <c r="G48" s="208"/>
      <c r="H48" s="32"/>
      <c r="I48" s="32"/>
      <c r="J48" s="32"/>
      <c r="K48" s="6"/>
      <c r="L48" s="31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31"/>
      <c r="F49" s="205">
        <v>0</v>
      </c>
      <c r="G49" s="206"/>
      <c r="H49" s="32"/>
      <c r="I49" s="32"/>
      <c r="J49" s="32"/>
      <c r="K49" s="6"/>
      <c r="L49" s="31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31"/>
      <c r="F50" s="207">
        <f>SUM(F48:G49)</f>
        <v>0</v>
      </c>
      <c r="G50" s="208"/>
      <c r="H50" s="32"/>
      <c r="I50" s="32"/>
      <c r="J50" s="32"/>
      <c r="K50" s="6"/>
      <c r="L50" s="31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31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31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31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31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31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31"/>
      <c r="F56" s="203">
        <f>+M46-F55</f>
        <v>640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640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56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57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73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74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14" zoomScaleNormal="100" workbookViewId="0">
      <selection activeCell="M44" sqref="M44:N4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59">
        <v>1</v>
      </c>
      <c r="N2" s="160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61"/>
      <c r="M3" s="162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</v>
      </c>
      <c r="K8" s="15" t="s">
        <v>5</v>
      </c>
      <c r="L8" s="163" t="s">
        <v>68</v>
      </c>
      <c r="M8" s="163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64" t="s">
        <v>6</v>
      </c>
      <c r="L9" s="164"/>
      <c r="M9" s="165">
        <f>M46</f>
        <v>2322</v>
      </c>
      <c r="N9" s="166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6"/>
      <c r="B11" s="155">
        <f>$M$9</f>
        <v>2322</v>
      </c>
      <c r="C11" s="156"/>
      <c r="D11" s="157" t="s">
        <v>72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67" t="s">
        <v>69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</row>
    <row r="14" spans="1:22">
      <c r="A14" s="5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V14" s="4" t="s">
        <v>11</v>
      </c>
    </row>
    <row r="15" spans="1:22">
      <c r="A15" s="5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</row>
    <row r="16" spans="1:22">
      <c r="A16" s="5"/>
      <c r="B16" s="5" t="s">
        <v>12</v>
      </c>
      <c r="C16" s="6"/>
      <c r="D16" s="6"/>
      <c r="E16" s="17">
        <v>4</v>
      </c>
      <c r="F16" s="15" t="s">
        <v>5</v>
      </c>
      <c r="G16" s="163" t="s">
        <v>68</v>
      </c>
      <c r="H16" s="163"/>
      <c r="I16" s="15" t="s">
        <v>13</v>
      </c>
      <c r="J16" s="17">
        <v>4</v>
      </c>
      <c r="K16" s="15" t="s">
        <v>14</v>
      </c>
      <c r="L16" s="163" t="s">
        <v>68</v>
      </c>
      <c r="M16" s="163"/>
      <c r="N16" s="13">
        <v>2019</v>
      </c>
      <c r="P16" s="18"/>
    </row>
    <row r="17" spans="1:22" ht="12" thickBot="1">
      <c r="A17" s="5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22" ht="12" thickBot="1">
      <c r="A18" s="5"/>
      <c r="B18" s="173" t="s">
        <v>15</v>
      </c>
      <c r="C18" s="174"/>
      <c r="D18" s="19"/>
      <c r="E18" s="175" t="s">
        <v>16</v>
      </c>
      <c r="F18" s="176"/>
      <c r="G18" s="177"/>
      <c r="H18" s="19" t="s">
        <v>17</v>
      </c>
      <c r="I18" s="175" t="s">
        <v>18</v>
      </c>
      <c r="J18" s="177"/>
      <c r="K18" s="19"/>
      <c r="L18" s="175" t="s">
        <v>19</v>
      </c>
      <c r="M18" s="177"/>
      <c r="N18" s="19"/>
      <c r="V18" s="4" t="s">
        <v>11</v>
      </c>
    </row>
    <row r="19" spans="1:22">
      <c r="A19" s="5"/>
      <c r="B19" s="170" t="s">
        <v>20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Q19" s="4" t="s">
        <v>11</v>
      </c>
    </row>
    <row r="20" spans="1:22" ht="12.75" customHeight="1">
      <c r="A20" s="5"/>
      <c r="B20" s="179"/>
      <c r="C20" s="180"/>
      <c r="D20" s="180"/>
      <c r="E20" s="181"/>
      <c r="F20" s="159"/>
      <c r="G20" s="182"/>
      <c r="H20" s="182"/>
      <c r="I20" s="183"/>
      <c r="J20" s="159"/>
      <c r="K20" s="183"/>
      <c r="L20" s="159"/>
      <c r="M20" s="182"/>
      <c r="N20" s="160"/>
      <c r="Q20" s="4" t="s">
        <v>11</v>
      </c>
    </row>
    <row r="21" spans="1:22">
      <c r="A21" s="5"/>
      <c r="B21" s="184" t="s">
        <v>21</v>
      </c>
      <c r="C21" s="185"/>
      <c r="D21" s="185"/>
      <c r="E21" s="186"/>
      <c r="F21" s="187" t="s">
        <v>22</v>
      </c>
      <c r="G21" s="185"/>
      <c r="H21" s="185"/>
      <c r="I21" s="186"/>
      <c r="J21" s="187" t="s">
        <v>23</v>
      </c>
      <c r="K21" s="186"/>
      <c r="L21" s="187" t="s">
        <v>24</v>
      </c>
      <c r="M21" s="185"/>
      <c r="N21" s="188"/>
    </row>
    <row r="22" spans="1:22">
      <c r="A22" s="5"/>
      <c r="B22" s="20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5"/>
      <c r="F23" s="163" t="s">
        <v>27</v>
      </c>
      <c r="G23" s="163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1"/>
      <c r="E24" s="15" t="s">
        <v>29</v>
      </c>
      <c r="F24" s="189"/>
      <c r="G24" s="190"/>
      <c r="H24" s="6" t="s">
        <v>30</v>
      </c>
      <c r="I24" s="6"/>
      <c r="J24" s="11"/>
      <c r="K24" s="6"/>
      <c r="L24" s="6"/>
      <c r="M24" s="191"/>
      <c r="N24" s="192"/>
    </row>
    <row r="25" spans="1:22">
      <c r="A25" s="5"/>
      <c r="B25" s="5" t="s">
        <v>31</v>
      </c>
      <c r="C25" s="6"/>
      <c r="D25" s="21">
        <v>1</v>
      </c>
      <c r="E25" s="15" t="s">
        <v>29</v>
      </c>
      <c r="F25" s="189">
        <v>880</v>
      </c>
      <c r="G25" s="190"/>
      <c r="H25" s="6" t="s">
        <v>30</v>
      </c>
      <c r="I25" s="6"/>
      <c r="J25" s="11"/>
      <c r="K25" s="6" t="s">
        <v>32</v>
      </c>
      <c r="L25" s="6"/>
      <c r="M25" s="194">
        <f>D24*F24+D25*F25</f>
        <v>880</v>
      </c>
      <c r="N25" s="195"/>
    </row>
    <row r="26" spans="1:22">
      <c r="A26" s="5"/>
      <c r="B26" s="20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63" t="s">
        <v>34</v>
      </c>
      <c r="D27" s="163"/>
      <c r="E27" s="163"/>
      <c r="F27" s="15" t="s">
        <v>29</v>
      </c>
      <c r="G27" s="163" t="s">
        <v>35</v>
      </c>
      <c r="H27" s="163"/>
      <c r="I27" s="163"/>
      <c r="J27" s="22">
        <v>260</v>
      </c>
      <c r="K27" s="6" t="s">
        <v>36</v>
      </c>
      <c r="L27" s="6"/>
      <c r="M27" s="6"/>
      <c r="N27" s="23"/>
    </row>
    <row r="28" spans="1:22">
      <c r="A28" s="5"/>
      <c r="B28" s="5" t="s">
        <v>5</v>
      </c>
      <c r="C28" s="163" t="s">
        <v>35</v>
      </c>
      <c r="D28" s="163"/>
      <c r="E28" s="163"/>
      <c r="F28" s="24" t="s">
        <v>29</v>
      </c>
      <c r="G28" s="163" t="s">
        <v>37</v>
      </c>
      <c r="H28" s="163"/>
      <c r="I28" s="163"/>
      <c r="J28" s="22">
        <v>260</v>
      </c>
      <c r="K28" s="6" t="s">
        <v>36</v>
      </c>
      <c r="L28" s="6"/>
      <c r="M28" s="6"/>
      <c r="N28" s="23"/>
    </row>
    <row r="29" spans="1:22">
      <c r="A29" s="5"/>
      <c r="B29" s="5" t="s">
        <v>5</v>
      </c>
      <c r="C29" s="163" t="s">
        <v>38</v>
      </c>
      <c r="D29" s="163"/>
      <c r="E29" s="163"/>
      <c r="F29" s="24" t="s">
        <v>29</v>
      </c>
      <c r="G29" s="163" t="s">
        <v>39</v>
      </c>
      <c r="H29" s="163"/>
      <c r="I29" s="163"/>
      <c r="J29" s="22">
        <v>100</v>
      </c>
      <c r="K29" s="6" t="s">
        <v>36</v>
      </c>
      <c r="L29" s="6"/>
      <c r="M29" s="6"/>
      <c r="N29" s="13"/>
    </row>
    <row r="30" spans="1:22">
      <c r="A30" s="5"/>
      <c r="B30" s="5" t="s">
        <v>5</v>
      </c>
      <c r="C30" s="182"/>
      <c r="D30" s="182"/>
      <c r="E30" s="182"/>
      <c r="F30" s="24" t="s">
        <v>29</v>
      </c>
      <c r="G30" s="182"/>
      <c r="H30" s="182"/>
      <c r="I30" s="182"/>
      <c r="J30" s="25"/>
      <c r="K30" s="6" t="s">
        <v>36</v>
      </c>
      <c r="L30" s="6"/>
      <c r="M30" s="6"/>
      <c r="N30" s="13"/>
    </row>
    <row r="31" spans="1:22" ht="11.25" customHeight="1">
      <c r="A31" s="5"/>
      <c r="B31" s="5" t="s">
        <v>5</v>
      </c>
      <c r="C31" s="182"/>
      <c r="D31" s="182"/>
      <c r="E31" s="182"/>
      <c r="F31" s="24" t="s">
        <v>29</v>
      </c>
      <c r="G31" s="182"/>
      <c r="H31" s="182"/>
      <c r="I31" s="182"/>
      <c r="J31" s="25"/>
      <c r="K31" s="6" t="s">
        <v>36</v>
      </c>
      <c r="L31" s="6"/>
      <c r="M31" s="6"/>
      <c r="N31" s="13"/>
    </row>
    <row r="32" spans="1:22">
      <c r="A32" s="5"/>
      <c r="B32" s="5" t="s">
        <v>5</v>
      </c>
      <c r="C32" s="182"/>
      <c r="D32" s="182"/>
      <c r="E32" s="182"/>
      <c r="F32" s="24" t="s">
        <v>29</v>
      </c>
      <c r="G32" s="182"/>
      <c r="H32" s="182"/>
      <c r="I32" s="182"/>
      <c r="J32" s="25"/>
      <c r="K32" s="6" t="s">
        <v>36</v>
      </c>
      <c r="L32" s="6"/>
      <c r="M32" s="6"/>
      <c r="N32" s="13"/>
    </row>
    <row r="33" spans="1:18">
      <c r="A33" s="5"/>
      <c r="B33" s="5" t="s">
        <v>5</v>
      </c>
      <c r="C33" s="182"/>
      <c r="D33" s="182"/>
      <c r="E33" s="182"/>
      <c r="F33" s="24" t="s">
        <v>29</v>
      </c>
      <c r="G33" s="182"/>
      <c r="H33" s="182"/>
      <c r="I33" s="182"/>
      <c r="J33" s="25"/>
      <c r="K33" s="6" t="s">
        <v>36</v>
      </c>
      <c r="L33" s="6"/>
      <c r="M33" s="6"/>
      <c r="N33" s="13"/>
    </row>
    <row r="34" spans="1:18">
      <c r="A34" s="5"/>
      <c r="B34" s="5" t="s">
        <v>5</v>
      </c>
      <c r="C34" s="182"/>
      <c r="D34" s="182"/>
      <c r="E34" s="182"/>
      <c r="F34" s="24" t="s">
        <v>29</v>
      </c>
      <c r="G34" s="182"/>
      <c r="H34" s="182"/>
      <c r="I34" s="182"/>
      <c r="J34" s="26"/>
      <c r="K34" s="6" t="s">
        <v>36</v>
      </c>
      <c r="L34" s="6"/>
      <c r="M34" s="6"/>
      <c r="N34" s="13"/>
    </row>
    <row r="35" spans="1:18">
      <c r="A35" s="5"/>
      <c r="B35" s="5"/>
      <c r="C35" s="182"/>
      <c r="D35" s="182"/>
      <c r="E35" s="182"/>
      <c r="F35" s="24" t="s">
        <v>29</v>
      </c>
      <c r="G35" s="182"/>
      <c r="H35" s="182"/>
      <c r="I35" s="182"/>
      <c r="J35" s="26"/>
      <c r="K35" s="6" t="s">
        <v>36</v>
      </c>
      <c r="L35" s="6"/>
      <c r="M35" s="6"/>
      <c r="N35" s="13"/>
    </row>
    <row r="36" spans="1:18">
      <c r="A36" s="5"/>
      <c r="B36" s="5"/>
      <c r="C36" s="182"/>
      <c r="D36" s="182"/>
      <c r="E36" s="182"/>
      <c r="F36" s="15" t="s">
        <v>29</v>
      </c>
      <c r="G36" s="182"/>
      <c r="H36" s="182"/>
      <c r="I36" s="182"/>
      <c r="J36" s="26"/>
      <c r="K36" s="6" t="s">
        <v>36</v>
      </c>
      <c r="L36" s="6"/>
      <c r="M36" s="6"/>
      <c r="N36" s="13"/>
    </row>
    <row r="37" spans="1:18">
      <c r="A37" s="5"/>
      <c r="B37" s="5"/>
      <c r="C37" s="182"/>
      <c r="D37" s="182"/>
      <c r="E37" s="182"/>
      <c r="F37" s="15" t="s">
        <v>29</v>
      </c>
      <c r="G37" s="182"/>
      <c r="H37" s="182"/>
      <c r="I37" s="182"/>
      <c r="J37" s="26"/>
      <c r="K37" s="6" t="s">
        <v>36</v>
      </c>
      <c r="L37" s="6"/>
      <c r="M37" s="6"/>
      <c r="N37" s="13"/>
    </row>
    <row r="38" spans="1:18">
      <c r="A38" s="5"/>
      <c r="B38" s="5"/>
      <c r="C38" s="182"/>
      <c r="D38" s="182"/>
      <c r="E38" s="182"/>
      <c r="F38" s="15" t="s">
        <v>29</v>
      </c>
      <c r="G38" s="182"/>
      <c r="H38" s="182"/>
      <c r="I38" s="182"/>
      <c r="J38" s="26"/>
      <c r="K38" s="6" t="s">
        <v>36</v>
      </c>
      <c r="L38" s="6"/>
      <c r="M38" s="6"/>
      <c r="N38" s="13"/>
    </row>
    <row r="39" spans="1:18">
      <c r="A39" s="5"/>
      <c r="B39" s="5"/>
      <c r="C39" s="164"/>
      <c r="D39" s="164"/>
      <c r="E39" s="164"/>
      <c r="F39" s="15"/>
      <c r="G39" s="164"/>
      <c r="H39" s="164"/>
      <c r="I39" s="164"/>
      <c r="J39" s="27">
        <f>SUM(J27:J38)</f>
        <v>620</v>
      </c>
      <c r="K39" s="6"/>
      <c r="L39" s="6"/>
      <c r="M39" s="28"/>
      <c r="N39" s="29"/>
    </row>
    <row r="40" spans="1:18">
      <c r="A40" s="5"/>
      <c r="B40" s="5"/>
      <c r="C40" s="6"/>
      <c r="D40" s="6"/>
      <c r="E40" s="6"/>
      <c r="F40" s="6"/>
      <c r="G40" s="6"/>
      <c r="H40" s="164" t="s">
        <v>40</v>
      </c>
      <c r="I40" s="164"/>
      <c r="J40" s="30">
        <v>1.6</v>
      </c>
      <c r="K40" s="6"/>
      <c r="L40" s="31"/>
      <c r="M40" s="194">
        <f>M25</f>
        <v>880</v>
      </c>
      <c r="N40" s="195"/>
    </row>
    <row r="41" spans="1:18">
      <c r="A41" s="5"/>
      <c r="B41" s="5" t="s">
        <v>41</v>
      </c>
      <c r="C41" s="6"/>
      <c r="D41" s="6"/>
      <c r="E41" s="6"/>
      <c r="F41" s="6"/>
      <c r="G41" s="6"/>
      <c r="H41" s="15"/>
      <c r="I41" s="15"/>
      <c r="J41" s="30"/>
      <c r="K41" s="6"/>
      <c r="L41" s="32" t="s">
        <v>42</v>
      </c>
      <c r="M41" s="196">
        <v>1</v>
      </c>
      <c r="N41" s="197"/>
      <c r="R41" s="4" t="s">
        <v>43</v>
      </c>
    </row>
    <row r="42" spans="1:18">
      <c r="A42" s="5"/>
      <c r="B42" s="5"/>
      <c r="C42" s="6"/>
      <c r="D42" s="6"/>
      <c r="E42" s="6"/>
      <c r="F42" s="6"/>
      <c r="G42" s="201"/>
      <c r="H42" s="201"/>
      <c r="I42" s="201"/>
      <c r="J42" s="201"/>
      <c r="K42" s="201" t="s">
        <v>44</v>
      </c>
      <c r="L42" s="202"/>
      <c r="M42" s="196">
        <f>225*2</f>
        <v>450</v>
      </c>
      <c r="N42" s="197"/>
      <c r="P42" s="164"/>
      <c r="Q42" s="164"/>
    </row>
    <row r="43" spans="1:18">
      <c r="A43" s="5"/>
      <c r="B43" s="33"/>
      <c r="C43" s="34" t="s">
        <v>45</v>
      </c>
      <c r="D43" s="35"/>
      <c r="E43" s="35"/>
      <c r="F43" s="35"/>
      <c r="G43" s="36"/>
      <c r="H43" s="37"/>
      <c r="I43" s="37"/>
      <c r="J43" s="38"/>
      <c r="K43" s="38"/>
      <c r="L43" s="32" t="s">
        <v>33</v>
      </c>
      <c r="M43" s="189">
        <f>J39*J40</f>
        <v>992</v>
      </c>
      <c r="N43" s="198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37"/>
      <c r="I44" s="37"/>
      <c r="J44" s="38"/>
      <c r="K44" s="38"/>
      <c r="L44" s="32" t="s">
        <v>46</v>
      </c>
      <c r="M44" s="189"/>
      <c r="N44" s="198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37"/>
      <c r="I45" s="37"/>
      <c r="J45" s="38"/>
      <c r="K45" s="38"/>
      <c r="L45" s="32" t="s">
        <v>47</v>
      </c>
      <c r="M45" s="189"/>
      <c r="N45" s="198"/>
      <c r="P45" s="39"/>
      <c r="Q45" s="6"/>
    </row>
    <row r="46" spans="1:18">
      <c r="A46" s="5"/>
      <c r="B46" s="5" t="s">
        <v>48</v>
      </c>
      <c r="C46" s="6"/>
      <c r="D46" s="6"/>
      <c r="E46" s="31"/>
      <c r="F46" s="199">
        <v>0</v>
      </c>
      <c r="G46" s="200"/>
      <c r="H46" s="32"/>
      <c r="I46" s="32"/>
      <c r="J46" s="32"/>
      <c r="K46" s="6" t="s">
        <v>49</v>
      </c>
      <c r="L46" s="31"/>
      <c r="M46" s="165">
        <f>SUM(M40+M42+M43)+M44+M45</f>
        <v>2322</v>
      </c>
      <c r="N46" s="166"/>
      <c r="O46" s="41"/>
      <c r="P46" s="39"/>
      <c r="Q46" s="11"/>
    </row>
    <row r="47" spans="1:18">
      <c r="A47" s="5"/>
      <c r="B47" s="5" t="s">
        <v>50</v>
      </c>
      <c r="C47" s="6"/>
      <c r="D47" s="6"/>
      <c r="E47" s="31"/>
      <c r="F47" s="205">
        <v>0</v>
      </c>
      <c r="G47" s="206"/>
      <c r="H47" s="32"/>
      <c r="I47" s="32"/>
      <c r="J47" s="32"/>
      <c r="K47" s="6" t="s">
        <v>51</v>
      </c>
      <c r="L47" s="31"/>
      <c r="M47" s="165"/>
      <c r="N47" s="166"/>
      <c r="P47" s="39"/>
      <c r="Q47" s="11"/>
    </row>
    <row r="48" spans="1:18">
      <c r="A48" s="5"/>
      <c r="B48" s="5" t="s">
        <v>52</v>
      </c>
      <c r="C48" s="6"/>
      <c r="D48" s="6"/>
      <c r="E48" s="31"/>
      <c r="F48" s="207">
        <f>SUM(F46:G47)</f>
        <v>0</v>
      </c>
      <c r="G48" s="208"/>
      <c r="H48" s="32"/>
      <c r="I48" s="32"/>
      <c r="J48" s="32"/>
      <c r="K48" s="6"/>
      <c r="L48" s="31"/>
      <c r="M48" s="42"/>
      <c r="N48" s="43"/>
      <c r="P48" s="39"/>
      <c r="Q48" s="44"/>
    </row>
    <row r="49" spans="1:17">
      <c r="A49" s="5"/>
      <c r="B49" s="5" t="s">
        <v>53</v>
      </c>
      <c r="C49" s="6"/>
      <c r="D49" s="6"/>
      <c r="E49" s="31"/>
      <c r="F49" s="205">
        <v>0</v>
      </c>
      <c r="G49" s="206"/>
      <c r="H49" s="32"/>
      <c r="I49" s="32"/>
      <c r="J49" s="32"/>
      <c r="K49" s="6"/>
      <c r="L49" s="31"/>
      <c r="M49" s="42"/>
      <c r="N49" s="43"/>
      <c r="P49" s="39"/>
      <c r="Q49" s="11"/>
    </row>
    <row r="50" spans="1:17">
      <c r="A50" s="5"/>
      <c r="B50" s="5" t="s">
        <v>52</v>
      </c>
      <c r="C50" s="6"/>
      <c r="D50" s="6"/>
      <c r="E50" s="31"/>
      <c r="F50" s="207">
        <f>SUM(F48:G49)</f>
        <v>0</v>
      </c>
      <c r="G50" s="208"/>
      <c r="H50" s="32"/>
      <c r="I50" s="32"/>
      <c r="J50" s="32"/>
      <c r="K50" s="6"/>
      <c r="L50" s="31"/>
      <c r="M50" s="42"/>
      <c r="N50" s="43"/>
      <c r="P50" s="39"/>
      <c r="Q50" s="11"/>
    </row>
    <row r="51" spans="1:17">
      <c r="A51" s="5"/>
      <c r="B51" s="5" t="s">
        <v>33</v>
      </c>
      <c r="C51" s="6"/>
      <c r="D51" s="6"/>
      <c r="E51" s="31"/>
      <c r="F51" s="199">
        <v>0</v>
      </c>
      <c r="G51" s="200"/>
      <c r="H51" s="6"/>
      <c r="I51" s="45" t="s">
        <v>54</v>
      </c>
      <c r="J51" s="35"/>
      <c r="K51" s="35"/>
      <c r="L51" s="35"/>
      <c r="M51" s="35"/>
      <c r="N51" s="46"/>
      <c r="P51" s="39"/>
      <c r="Q51" s="11"/>
    </row>
    <row r="52" spans="1:17">
      <c r="A52" s="5"/>
      <c r="B52" s="5" t="s">
        <v>55</v>
      </c>
      <c r="C52" s="6"/>
      <c r="D52" s="6"/>
      <c r="E52" s="31"/>
      <c r="F52" s="205">
        <v>0</v>
      </c>
      <c r="G52" s="206"/>
      <c r="H52" s="6"/>
      <c r="I52" s="47"/>
      <c r="J52" s="48"/>
      <c r="K52" s="48"/>
      <c r="L52" s="48"/>
      <c r="M52" s="48"/>
      <c r="N52" s="49"/>
      <c r="P52" s="6"/>
      <c r="Q52" s="6"/>
    </row>
    <row r="53" spans="1:17">
      <c r="A53" s="5"/>
      <c r="B53" s="5" t="s">
        <v>47</v>
      </c>
      <c r="C53" s="6"/>
      <c r="D53" s="6"/>
      <c r="E53" s="31" t="s">
        <v>56</v>
      </c>
      <c r="F53" s="205">
        <v>0</v>
      </c>
      <c r="G53" s="206"/>
      <c r="H53" s="6"/>
      <c r="I53" s="47"/>
      <c r="J53" s="48"/>
      <c r="K53" s="48"/>
      <c r="L53" s="48"/>
      <c r="M53" s="48"/>
      <c r="N53" s="49"/>
      <c r="P53" s="6"/>
      <c r="Q53" s="6"/>
    </row>
    <row r="54" spans="1:17">
      <c r="A54" s="5"/>
      <c r="B54" s="5" t="s">
        <v>57</v>
      </c>
      <c r="C54" s="6"/>
      <c r="D54" s="6"/>
      <c r="E54" s="31"/>
      <c r="F54" s="205">
        <v>0</v>
      </c>
      <c r="G54" s="206"/>
      <c r="H54" s="50"/>
      <c r="I54" s="47"/>
      <c r="J54" s="48"/>
      <c r="K54" s="48"/>
      <c r="L54" s="48"/>
      <c r="M54" s="48"/>
      <c r="N54" s="49"/>
      <c r="P54" s="164"/>
      <c r="Q54" s="164"/>
    </row>
    <row r="55" spans="1:17">
      <c r="A55" s="5"/>
      <c r="B55" s="5" t="s">
        <v>51</v>
      </c>
      <c r="C55" s="6"/>
      <c r="D55" s="6"/>
      <c r="E55" s="31"/>
      <c r="F55" s="209">
        <f>SUM(F50:G54)</f>
        <v>0</v>
      </c>
      <c r="G55" s="210"/>
      <c r="H55" s="6"/>
      <c r="I55" s="47"/>
      <c r="J55" s="48"/>
      <c r="K55" s="48"/>
      <c r="L55" s="48"/>
      <c r="M55" s="48"/>
      <c r="N55" s="49"/>
      <c r="P55" s="39"/>
      <c r="Q55" s="6"/>
    </row>
    <row r="56" spans="1:17">
      <c r="A56" s="5"/>
      <c r="B56" s="5" t="s">
        <v>58</v>
      </c>
      <c r="C56" s="6"/>
      <c r="D56" s="6"/>
      <c r="E56" s="31"/>
      <c r="F56" s="203">
        <f>+M46-F55</f>
        <v>2322</v>
      </c>
      <c r="G56" s="204"/>
      <c r="H56" s="6"/>
      <c r="I56" s="51"/>
      <c r="J56" s="26"/>
      <c r="K56" s="26"/>
      <c r="L56" s="26"/>
      <c r="M56" s="26"/>
      <c r="N56" s="52"/>
      <c r="P56" s="39"/>
      <c r="Q56" s="6"/>
    </row>
    <row r="57" spans="1:17" ht="12" thickBot="1">
      <c r="A57" s="5"/>
      <c r="B57" s="53" t="s">
        <v>52</v>
      </c>
      <c r="C57" s="25"/>
      <c r="D57" s="25"/>
      <c r="E57" s="54"/>
      <c r="F57" s="211">
        <f>+F55+F56</f>
        <v>2322</v>
      </c>
      <c r="G57" s="212"/>
      <c r="H57" s="6"/>
      <c r="I57" s="55"/>
      <c r="J57" s="26"/>
      <c r="K57" s="26"/>
      <c r="L57" s="26"/>
      <c r="M57" s="26"/>
      <c r="N57" s="52"/>
      <c r="P57" s="39"/>
      <c r="Q57" s="11"/>
    </row>
    <row r="58" spans="1:17">
      <c r="A58" s="5"/>
      <c r="B58" s="173" t="s">
        <v>59</v>
      </c>
      <c r="C58" s="164"/>
      <c r="D58" s="164"/>
      <c r="E58" s="164"/>
      <c r="F58" s="164"/>
      <c r="G58" s="164"/>
      <c r="H58" s="6"/>
      <c r="I58" s="213" t="s">
        <v>60</v>
      </c>
      <c r="J58" s="213"/>
      <c r="K58" s="213"/>
      <c r="L58" s="213"/>
      <c r="M58" s="213"/>
      <c r="N58" s="214"/>
      <c r="P58" s="39"/>
      <c r="Q58" s="11"/>
    </row>
    <row r="59" spans="1:17" ht="1.5" customHeight="1">
      <c r="A59" s="5"/>
      <c r="B59" s="56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57"/>
      <c r="P59" s="39"/>
      <c r="Q59" s="11" t="s">
        <v>61</v>
      </c>
    </row>
    <row r="60" spans="1:17" ht="11.25" hidden="1" customHeight="1">
      <c r="A60" s="5"/>
      <c r="B60" s="173"/>
      <c r="C60" s="164"/>
      <c r="D60" s="164"/>
      <c r="E60" s="164"/>
      <c r="F60" s="164"/>
      <c r="G60" s="164"/>
      <c r="H60" s="6"/>
      <c r="I60" s="6"/>
      <c r="J60" s="6"/>
      <c r="K60" s="6"/>
      <c r="L60" s="6"/>
      <c r="M60" s="6"/>
      <c r="N60" s="13"/>
      <c r="P60" s="39"/>
      <c r="Q60" s="11" t="s">
        <v>62</v>
      </c>
    </row>
    <row r="61" spans="1:17" ht="16.5" customHeight="1">
      <c r="A61" s="5"/>
      <c r="B61" s="215" t="s">
        <v>63</v>
      </c>
      <c r="C61" s="163"/>
      <c r="D61" s="163"/>
      <c r="E61" s="163"/>
      <c r="F61" s="163"/>
      <c r="G61" s="163"/>
      <c r="H61" s="6"/>
      <c r="I61" s="163" t="s">
        <v>70</v>
      </c>
      <c r="J61" s="163"/>
      <c r="K61" s="163"/>
      <c r="L61" s="163"/>
      <c r="M61" s="163"/>
      <c r="N61" s="216"/>
      <c r="P61" s="39"/>
      <c r="Q61" s="11"/>
    </row>
    <row r="62" spans="1:17">
      <c r="A62" s="5"/>
      <c r="B62" s="173" t="s">
        <v>61</v>
      </c>
      <c r="C62" s="164"/>
      <c r="D62" s="164"/>
      <c r="E62" s="164"/>
      <c r="F62" s="164"/>
      <c r="G62" s="164"/>
      <c r="H62" s="6"/>
      <c r="I62" s="213"/>
      <c r="J62" s="213"/>
      <c r="K62" s="213"/>
      <c r="L62" s="213"/>
      <c r="M62" s="213"/>
      <c r="N62" s="214"/>
      <c r="P62" s="6"/>
      <c r="Q62" s="6"/>
    </row>
    <row r="63" spans="1:17" ht="26.25" customHeight="1">
      <c r="A63" s="5"/>
      <c r="B63" s="217" t="s">
        <v>64</v>
      </c>
      <c r="C63" s="218"/>
      <c r="D63" s="218"/>
      <c r="E63" s="218"/>
      <c r="F63" s="218"/>
      <c r="G63" s="218"/>
      <c r="H63" s="6"/>
      <c r="I63" s="218" t="s">
        <v>71</v>
      </c>
      <c r="J63" s="218"/>
      <c r="K63" s="218"/>
      <c r="L63" s="218"/>
      <c r="M63" s="218"/>
      <c r="N63" s="219"/>
      <c r="P63" s="6"/>
      <c r="Q63" s="6"/>
    </row>
    <row r="64" spans="1:17" ht="2.25" customHeight="1">
      <c r="A64" s="5"/>
      <c r="B64" s="173" t="s">
        <v>65</v>
      </c>
      <c r="C64" s="164"/>
      <c r="D64" s="164"/>
      <c r="E64" s="164"/>
      <c r="F64" s="164"/>
      <c r="G64" s="164"/>
      <c r="H64" s="6"/>
      <c r="I64" s="220"/>
      <c r="J64" s="220"/>
      <c r="K64" s="220"/>
      <c r="L64" s="220"/>
      <c r="M64" s="220"/>
      <c r="N64" s="221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58"/>
      <c r="B66" s="58"/>
      <c r="C66" s="59"/>
      <c r="D66" s="59"/>
      <c r="E66" s="59"/>
      <c r="F66" s="59"/>
      <c r="G66" s="59"/>
      <c r="H66" s="59"/>
      <c r="I66" s="59" t="s">
        <v>66</v>
      </c>
      <c r="J66" s="59">
        <v>7862</v>
      </c>
      <c r="K66" s="59"/>
      <c r="L66" s="60"/>
      <c r="M66" s="61"/>
      <c r="N66" s="62"/>
      <c r="P66" s="6"/>
      <c r="Q66" s="6"/>
    </row>
    <row r="67" spans="1:17" ht="36" customHeight="1">
      <c r="N67" s="4" t="s">
        <v>67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48</vt:i4>
      </vt:variant>
    </vt:vector>
  </HeadingPairs>
  <TitlesOfParts>
    <vt:vector size="96" baseType="lpstr">
      <vt:lpstr>ALM 47</vt:lpstr>
      <vt:lpstr>IARD 46</vt:lpstr>
      <vt:lpstr>LGCP 45</vt:lpstr>
      <vt:lpstr>AFO 44</vt:lpstr>
      <vt:lpstr>ASM 43</vt:lpstr>
      <vt:lpstr>AEVR 42</vt:lpstr>
      <vt:lpstr>AZC 41</vt:lpstr>
      <vt:lpstr>JMJM 40</vt:lpstr>
      <vt:lpstr>JMJM 39</vt:lpstr>
      <vt:lpstr>LGB 38</vt:lpstr>
      <vt:lpstr>FJDDUDV 37</vt:lpstr>
      <vt:lpstr>AGBS 36</vt:lpstr>
      <vt:lpstr>ALM 35</vt:lpstr>
      <vt:lpstr>IARD 34</vt:lpstr>
      <vt:lpstr>LGCP 33</vt:lpstr>
      <vt:lpstr>AFO 32</vt:lpstr>
      <vt:lpstr>AZC 31</vt:lpstr>
      <vt:lpstr>ASM 30</vt:lpstr>
      <vt:lpstr>MCH 29</vt:lpstr>
      <vt:lpstr>JFMM 28</vt:lpstr>
      <vt:lpstr>IARD 27</vt:lpstr>
      <vt:lpstr>LGCP 26</vt:lpstr>
      <vt:lpstr>IARD 25</vt:lpstr>
      <vt:lpstr>ALM 24</vt:lpstr>
      <vt:lpstr>AFO 23</vt:lpstr>
      <vt:lpstr>ALM 22 COMPL </vt:lpstr>
      <vt:lpstr>ASM 21</vt:lpstr>
      <vt:lpstr>LORC 20</vt:lpstr>
      <vt:lpstr>FJDDUDV 19</vt:lpstr>
      <vt:lpstr>MCH 18</vt:lpstr>
      <vt:lpstr>JFMM 17</vt:lpstr>
      <vt:lpstr>MCH 16</vt:lpstr>
      <vt:lpstr>JFMM 15</vt:lpstr>
      <vt:lpstr>MCH 14</vt:lpstr>
      <vt:lpstr>JFMM 13</vt:lpstr>
      <vt:lpstr>LGCP 12</vt:lpstr>
      <vt:lpstr>IARD 11</vt:lpstr>
      <vt:lpstr>ALM 10</vt:lpstr>
      <vt:lpstr>FJDDUDV 9</vt:lpstr>
      <vt:lpstr>LGB 8</vt:lpstr>
      <vt:lpstr>LORC 7</vt:lpstr>
      <vt:lpstr>LORC 6</vt:lpstr>
      <vt:lpstr>ASM 5</vt:lpstr>
      <vt:lpstr>LGCP 4</vt:lpstr>
      <vt:lpstr>ALM 3 COMPL</vt:lpstr>
      <vt:lpstr>ALM 3</vt:lpstr>
      <vt:lpstr>JFMM 2</vt:lpstr>
      <vt:lpstr>RRC 1</vt:lpstr>
      <vt:lpstr>'AEVR 42'!Área_de_impresión</vt:lpstr>
      <vt:lpstr>'AFO 23'!Área_de_impresión</vt:lpstr>
      <vt:lpstr>'AFO 32'!Área_de_impresión</vt:lpstr>
      <vt:lpstr>'AFO 44'!Área_de_impresión</vt:lpstr>
      <vt:lpstr>'AGBS 36'!Área_de_impresión</vt:lpstr>
      <vt:lpstr>'ALM 10'!Área_de_impresión</vt:lpstr>
      <vt:lpstr>'ALM 22 COMPL '!Área_de_impresión</vt:lpstr>
      <vt:lpstr>'ALM 24'!Área_de_impresión</vt:lpstr>
      <vt:lpstr>'ALM 3'!Área_de_impresión</vt:lpstr>
      <vt:lpstr>'ALM 3 COMPL'!Área_de_impresión</vt:lpstr>
      <vt:lpstr>'ALM 35'!Área_de_impresión</vt:lpstr>
      <vt:lpstr>'ALM 47'!Área_de_impresión</vt:lpstr>
      <vt:lpstr>'ASM 21'!Área_de_impresión</vt:lpstr>
      <vt:lpstr>'ASM 30'!Área_de_impresión</vt:lpstr>
      <vt:lpstr>'ASM 43'!Área_de_impresión</vt:lpstr>
      <vt:lpstr>'ASM 5'!Área_de_impresión</vt:lpstr>
      <vt:lpstr>'AZC 31'!Área_de_impresión</vt:lpstr>
      <vt:lpstr>'AZC 41'!Área_de_impresión</vt:lpstr>
      <vt:lpstr>'FJDDUDV 19'!Área_de_impresión</vt:lpstr>
      <vt:lpstr>'FJDDUDV 37'!Área_de_impresión</vt:lpstr>
      <vt:lpstr>'FJDDUDV 9'!Área_de_impresión</vt:lpstr>
      <vt:lpstr>'IARD 11'!Área_de_impresión</vt:lpstr>
      <vt:lpstr>'IARD 25'!Área_de_impresión</vt:lpstr>
      <vt:lpstr>'IARD 27'!Área_de_impresión</vt:lpstr>
      <vt:lpstr>'IARD 34'!Área_de_impresión</vt:lpstr>
      <vt:lpstr>'IARD 46'!Área_de_impresión</vt:lpstr>
      <vt:lpstr>'JFMM 13'!Área_de_impresión</vt:lpstr>
      <vt:lpstr>'JFMM 15'!Área_de_impresión</vt:lpstr>
      <vt:lpstr>'JFMM 17'!Área_de_impresión</vt:lpstr>
      <vt:lpstr>'JFMM 2'!Área_de_impresión</vt:lpstr>
      <vt:lpstr>'JFMM 28'!Área_de_impresión</vt:lpstr>
      <vt:lpstr>'JMJM 39'!Área_de_impresión</vt:lpstr>
      <vt:lpstr>'JMJM 40'!Área_de_impresión</vt:lpstr>
      <vt:lpstr>'LGB 38'!Área_de_impresión</vt:lpstr>
      <vt:lpstr>'LGB 8'!Área_de_impresión</vt:lpstr>
      <vt:lpstr>'LGCP 12'!Área_de_impresión</vt:lpstr>
      <vt:lpstr>'LGCP 26'!Área_de_impresión</vt:lpstr>
      <vt:lpstr>'LGCP 33'!Área_de_impresión</vt:lpstr>
      <vt:lpstr>'LGCP 4'!Área_de_impresión</vt:lpstr>
      <vt:lpstr>'LGCP 45'!Área_de_impresión</vt:lpstr>
      <vt:lpstr>'LORC 20'!Área_de_impresión</vt:lpstr>
      <vt:lpstr>'LORC 6'!Área_de_impresión</vt:lpstr>
      <vt:lpstr>'LORC 7'!Área_de_impresión</vt:lpstr>
      <vt:lpstr>'MCH 14'!Área_de_impresión</vt:lpstr>
      <vt:lpstr>'MCH 16'!Área_de_impresión</vt:lpstr>
      <vt:lpstr>'MCH 18'!Área_de_impresión</vt:lpstr>
      <vt:lpstr>'MCH 29'!Área_de_impresión</vt:lpstr>
      <vt:lpstr>'RRC 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2019-03-28T18:04:14Z</cp:lastPrinted>
  <dcterms:created xsi:type="dcterms:W3CDTF">2019-03-01T15:38:57Z</dcterms:created>
  <dcterms:modified xsi:type="dcterms:W3CDTF">2019-04-01T16:07:03Z</dcterms:modified>
</cp:coreProperties>
</file>