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Respaldo Neidy\Escritorio\VIATICOS 2019\"/>
    </mc:Choice>
  </mc:AlternateContent>
  <bookViews>
    <workbookView xWindow="0" yWindow="0" windowWidth="20460" windowHeight="7020" firstSheet="18" activeTab="25"/>
  </bookViews>
  <sheets>
    <sheet name="LORC 51" sheetId="52" r:id="rId1"/>
    <sheet name="JAAG 50" sheetId="51" r:id="rId2"/>
    <sheet name="LGCP 49" sheetId="50" r:id="rId3"/>
    <sheet name="AFO 48" sheetId="49" r:id="rId4"/>
    <sheet name="ALM 47" sheetId="48" r:id="rId5"/>
    <sheet name="ASM 46" sheetId="47" r:id="rId6"/>
    <sheet name="COMPLEMENTO ALM 45" sheetId="46" r:id="rId7"/>
    <sheet name="MCH 44" sheetId="45" r:id="rId8"/>
    <sheet name="JFMM 43" sheetId="44" r:id="rId9"/>
    <sheet name="LGB 44" sheetId="54" r:id="rId10"/>
    <sheet name="AZC 43" sheetId="53" r:id="rId11"/>
    <sheet name="LGCP 42" sheetId="43" r:id="rId12"/>
    <sheet name="AFO 41" sheetId="42" r:id="rId13"/>
    <sheet name="ALM 40" sheetId="41" r:id="rId14"/>
    <sheet name="MCH 39" sheetId="40" r:id="rId15"/>
    <sheet name="JFMM 38" sheetId="39" r:id="rId16"/>
    <sheet name="BIMO 37" sheetId="38" r:id="rId17"/>
    <sheet name="LGCP 36" sheetId="37" r:id="rId18"/>
    <sheet name="AFO 35" sheetId="36" r:id="rId19"/>
    <sheet name="ALM 34" sheetId="35" r:id="rId20"/>
    <sheet name="ASM 33" sheetId="34" r:id="rId21"/>
    <sheet name="FJDDUDV 32" sheetId="33" r:id="rId22"/>
    <sheet name="MAVC 31" sheetId="32" r:id="rId23"/>
    <sheet name="FJDDUDV 30" sheetId="31" r:id="rId24"/>
    <sheet name="ASM 29" sheetId="30" r:id="rId25"/>
    <sheet name="MAMT 28" sheetId="29" r:id="rId26"/>
    <sheet name="AFO27" sheetId="28" r:id="rId27"/>
    <sheet name="ALM 26" sheetId="27" r:id="rId28"/>
    <sheet name="FJDDUDV 25" sheetId="26" r:id="rId29"/>
    <sheet name="LGB 24" sheetId="25" r:id="rId30"/>
    <sheet name="JMJM 23" sheetId="24" r:id="rId31"/>
    <sheet name="ASM 22" sheetId="23" r:id="rId32"/>
    <sheet name="LGCP 21" sheetId="22" r:id="rId33"/>
    <sheet name="AFO 20" sheetId="21" r:id="rId34"/>
    <sheet name="ALM 19" sheetId="20" r:id="rId35"/>
    <sheet name="COMPLEMENTO AFO 18" sheetId="19" r:id="rId36"/>
    <sheet name="JAHC 17" sheetId="18" r:id="rId37"/>
    <sheet name="AZC 16" sheetId="17" r:id="rId38"/>
    <sheet name="LGB 15" sheetId="16" r:id="rId39"/>
    <sheet name="QRF 14" sheetId="15" r:id="rId40"/>
    <sheet name="JEZH 13" sheetId="14" r:id="rId41"/>
    <sheet name="LORC 12" sheetId="13" r:id="rId42"/>
    <sheet name="LORC 11" sheetId="11" r:id="rId43"/>
    <sheet name="MAVC 10" sheetId="10" r:id="rId44"/>
    <sheet name="FJDDUDV 9" sheetId="9" r:id="rId45"/>
    <sheet name="JMVM 8" sheetId="8" r:id="rId46"/>
    <sheet name="LGCP 7" sheetId="7" r:id="rId47"/>
    <sheet name="AFO 6" sheetId="6" r:id="rId48"/>
    <sheet name="ASM 5" sheetId="5" r:id="rId49"/>
    <sheet name="NASG 4" sheetId="4" r:id="rId50"/>
    <sheet name="AZC 3" sheetId="3" r:id="rId51"/>
    <sheet name="LGB 2" sheetId="2" r:id="rId52"/>
    <sheet name="VHRD 1" sheetId="1" r:id="rId53"/>
  </sheets>
  <definedNames>
    <definedName name="_xlnm.Print_Area" localSheetId="33">'AFO 20'!$B$1:$N$66</definedName>
    <definedName name="_xlnm.Print_Area" localSheetId="18">'AFO 35'!$B$1:$N$66</definedName>
    <definedName name="_xlnm.Print_Area" localSheetId="12">'AFO 41'!$B$1:$N$66</definedName>
    <definedName name="_xlnm.Print_Area" localSheetId="3">'AFO 48'!$B$1:$N$66</definedName>
    <definedName name="_xlnm.Print_Area" localSheetId="47">'AFO 6'!$B$1:$N$66</definedName>
    <definedName name="_xlnm.Print_Area" localSheetId="26">'AFO27'!$B$1:$N$66</definedName>
    <definedName name="_xlnm.Print_Area" localSheetId="34">'ALM 19'!$B$1:$N$66</definedName>
    <definedName name="_xlnm.Print_Area" localSheetId="27">'ALM 26'!$B$1:$N$66</definedName>
    <definedName name="_xlnm.Print_Area" localSheetId="19">'ALM 34'!$B$1:$N$66</definedName>
    <definedName name="_xlnm.Print_Area" localSheetId="13">'ALM 40'!$B$1:$N$66</definedName>
    <definedName name="_xlnm.Print_Area" localSheetId="4">'ALM 47'!$B$1:$N$66</definedName>
    <definedName name="_xlnm.Print_Area" localSheetId="31">'ASM 22'!$B$1:$N$66</definedName>
    <definedName name="_xlnm.Print_Area" localSheetId="24">'ASM 29'!$B$1:$N$66</definedName>
    <definedName name="_xlnm.Print_Area" localSheetId="20">'ASM 33'!$B$1:$N$66</definedName>
    <definedName name="_xlnm.Print_Area" localSheetId="5">'ASM 46'!$B$1:$N$66</definedName>
    <definedName name="_xlnm.Print_Area" localSheetId="48">'ASM 5'!$B$1:$N$66</definedName>
    <definedName name="_xlnm.Print_Area" localSheetId="37">'AZC 16'!$B$1:$N$66</definedName>
    <definedName name="_xlnm.Print_Area" localSheetId="50">'AZC 3'!$B$1:$N$66</definedName>
    <definedName name="_xlnm.Print_Area" localSheetId="10">'AZC 43'!$B$1:$N$66</definedName>
    <definedName name="_xlnm.Print_Area" localSheetId="16">'BIMO 37'!$B$1:$N$66</definedName>
    <definedName name="_xlnm.Print_Area" localSheetId="35">'COMPLEMENTO AFO 18'!$B$1:$N$66</definedName>
    <definedName name="_xlnm.Print_Area" localSheetId="6">'COMPLEMENTO ALM 45'!$B$1:$N$66</definedName>
    <definedName name="_xlnm.Print_Area" localSheetId="28">'FJDDUDV 25'!$B$1:$N$66</definedName>
    <definedName name="_xlnm.Print_Area" localSheetId="23">'FJDDUDV 30'!$B$1:$N$66</definedName>
    <definedName name="_xlnm.Print_Area" localSheetId="21">'FJDDUDV 32'!$B$1:$N$66</definedName>
    <definedName name="_xlnm.Print_Area" localSheetId="44">'FJDDUDV 9'!$B$1:$N$66</definedName>
    <definedName name="_xlnm.Print_Area" localSheetId="1">'JAAG 50'!$B$1:$N$66</definedName>
    <definedName name="_xlnm.Print_Area" localSheetId="36">'JAHC 17'!$B$1:$N$66</definedName>
    <definedName name="_xlnm.Print_Area" localSheetId="40">'JEZH 13'!$B$1:$N$66</definedName>
    <definedName name="_xlnm.Print_Area" localSheetId="15">'JFMM 38'!$B$1:$N$66</definedName>
    <definedName name="_xlnm.Print_Area" localSheetId="8">'JFMM 43'!$B$1:$N$66</definedName>
    <definedName name="_xlnm.Print_Area" localSheetId="30">'JMJM 23'!$B$1:$N$66</definedName>
    <definedName name="_xlnm.Print_Area" localSheetId="45">'JMVM 8'!$B$1:$N$66</definedName>
    <definedName name="_xlnm.Print_Area" localSheetId="38">'LGB 15'!$B$1:$N$66</definedName>
    <definedName name="_xlnm.Print_Area" localSheetId="51">'LGB 2'!$B$1:$N$66</definedName>
    <definedName name="_xlnm.Print_Area" localSheetId="29">'LGB 24'!$B$1:$N$66</definedName>
    <definedName name="_xlnm.Print_Area" localSheetId="9">'LGB 44'!$B$1:$N$66</definedName>
    <definedName name="_xlnm.Print_Area" localSheetId="32">'LGCP 21'!$B$1:$N$66</definedName>
    <definedName name="_xlnm.Print_Area" localSheetId="17">'LGCP 36'!$B$1:$N$66</definedName>
    <definedName name="_xlnm.Print_Area" localSheetId="11">'LGCP 42'!$B$1:$N$66</definedName>
    <definedName name="_xlnm.Print_Area" localSheetId="2">'LGCP 49'!$B$1:$N$66</definedName>
    <definedName name="_xlnm.Print_Area" localSheetId="46">'LGCP 7'!$B$1:$N$66</definedName>
    <definedName name="_xlnm.Print_Area" localSheetId="42">'LORC 11'!$B$1:$N$66</definedName>
    <definedName name="_xlnm.Print_Area" localSheetId="41">'LORC 12'!$B$1:$N$66</definedName>
    <definedName name="_xlnm.Print_Area" localSheetId="0">'LORC 51'!$B$1:$N$66</definedName>
    <definedName name="_xlnm.Print_Area" localSheetId="25">'MAMT 28'!$B$1:$N$66</definedName>
    <definedName name="_xlnm.Print_Area" localSheetId="43">'MAVC 10'!$B$1:$N$66</definedName>
    <definedName name="_xlnm.Print_Area" localSheetId="22">'MAVC 31'!$B$1:$N$66</definedName>
    <definedName name="_xlnm.Print_Area" localSheetId="14">'MCH 39'!$B$1:$N$66</definedName>
    <definedName name="_xlnm.Print_Area" localSheetId="7">'MCH 44'!$B$1:$N$66</definedName>
    <definedName name="_xlnm.Print_Area" localSheetId="49">'NASG 4'!$B$1:$N$66</definedName>
    <definedName name="_xlnm.Print_Area" localSheetId="39">'QRF 14'!$B$1:$N$66</definedName>
    <definedName name="_xlnm.Print_Area" localSheetId="52">'VHRD 1'!$B$1:$N$66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54" l="1"/>
  <c r="F50" i="54" s="1"/>
  <c r="F55" i="54" s="1"/>
  <c r="J43" i="54"/>
  <c r="M43" i="54" s="1"/>
  <c r="M25" i="54"/>
  <c r="M40" i="54" s="1"/>
  <c r="F48" i="53"/>
  <c r="F50" i="53" s="1"/>
  <c r="F55" i="53" s="1"/>
  <c r="J43" i="53"/>
  <c r="M43" i="53" s="1"/>
  <c r="M42" i="53"/>
  <c r="M25" i="53"/>
  <c r="M40" i="53" s="1"/>
  <c r="M46" i="54" l="1"/>
  <c r="F56" i="54" s="1"/>
  <c r="F57" i="54" s="1"/>
  <c r="M46" i="53"/>
  <c r="F56" i="53" s="1"/>
  <c r="F57" i="53" s="1"/>
  <c r="F48" i="52"/>
  <c r="F50" i="52" s="1"/>
  <c r="F55" i="52" s="1"/>
  <c r="J43" i="52"/>
  <c r="M43" i="52" s="1"/>
  <c r="M25" i="52"/>
  <c r="M40" i="52" s="1"/>
  <c r="M9" i="53" l="1"/>
  <c r="B11" i="53" s="1"/>
  <c r="M9" i="54"/>
  <c r="B11" i="54" s="1"/>
  <c r="M46" i="52"/>
  <c r="M9" i="52" l="1"/>
  <c r="B11" i="52" s="1"/>
  <c r="F56" i="52"/>
  <c r="F57" i="52" s="1"/>
  <c r="M42" i="51" l="1"/>
  <c r="F48" i="51"/>
  <c r="F50" i="51" s="1"/>
  <c r="F55" i="51" s="1"/>
  <c r="J43" i="51"/>
  <c r="M43" i="51" s="1"/>
  <c r="M25" i="51"/>
  <c r="M40" i="51" s="1"/>
  <c r="M46" i="51" l="1"/>
  <c r="M9" i="51" l="1"/>
  <c r="B11" i="51" s="1"/>
  <c r="F56" i="51"/>
  <c r="F57" i="51" s="1"/>
  <c r="F48" i="50" l="1"/>
  <c r="F50" i="50" s="1"/>
  <c r="F55" i="50" s="1"/>
  <c r="J43" i="50"/>
  <c r="M43" i="50" s="1"/>
  <c r="M25" i="50"/>
  <c r="M40" i="50" s="1"/>
  <c r="F48" i="49"/>
  <c r="F50" i="49" s="1"/>
  <c r="F55" i="49" s="1"/>
  <c r="J43" i="49"/>
  <c r="M43" i="49" s="1"/>
  <c r="M25" i="49"/>
  <c r="M40" i="49" s="1"/>
  <c r="M42" i="48"/>
  <c r="F48" i="48"/>
  <c r="F50" i="48" s="1"/>
  <c r="F55" i="48" s="1"/>
  <c r="J43" i="48"/>
  <c r="M43" i="48" s="1"/>
  <c r="M25" i="48"/>
  <c r="M40" i="48" s="1"/>
  <c r="M46" i="50" l="1"/>
  <c r="M46" i="49"/>
  <c r="F56" i="49" s="1"/>
  <c r="F57" i="49" s="1"/>
  <c r="M46" i="48"/>
  <c r="F48" i="47"/>
  <c r="F50" i="47" s="1"/>
  <c r="F55" i="47" s="1"/>
  <c r="J43" i="47"/>
  <c r="M43" i="47" s="1"/>
  <c r="M25" i="47"/>
  <c r="M40" i="47" s="1"/>
  <c r="M9" i="49" l="1"/>
  <c r="B11" i="49" s="1"/>
  <c r="F56" i="50"/>
  <c r="F57" i="50" s="1"/>
  <c r="M9" i="50"/>
  <c r="B11" i="50" s="1"/>
  <c r="F56" i="48"/>
  <c r="F57" i="48" s="1"/>
  <c r="M9" i="48"/>
  <c r="B11" i="48" s="1"/>
  <c r="M46" i="47"/>
  <c r="F56" i="47" l="1"/>
  <c r="F57" i="47" s="1"/>
  <c r="M9" i="47"/>
  <c r="B11" i="47" s="1"/>
  <c r="F48" i="46" l="1"/>
  <c r="F50" i="46" s="1"/>
  <c r="F55" i="46" s="1"/>
  <c r="J43" i="46"/>
  <c r="M43" i="46" s="1"/>
  <c r="M45" i="46" s="1"/>
  <c r="M46" i="46" s="1"/>
  <c r="M25" i="46"/>
  <c r="M40" i="46" s="1"/>
  <c r="F48" i="45"/>
  <c r="F50" i="45" s="1"/>
  <c r="F55" i="45" s="1"/>
  <c r="J43" i="45"/>
  <c r="M43" i="45" s="1"/>
  <c r="M25" i="45"/>
  <c r="M40" i="45" s="1"/>
  <c r="F48" i="44"/>
  <c r="F50" i="44" s="1"/>
  <c r="F55" i="44" s="1"/>
  <c r="J43" i="44"/>
  <c r="M43" i="44" s="1"/>
  <c r="M25" i="44"/>
  <c r="M40" i="44" s="1"/>
  <c r="F56" i="46" l="1"/>
  <c r="F57" i="46" s="1"/>
  <c r="M46" i="45"/>
  <c r="F56" i="45" s="1"/>
  <c r="F57" i="45" s="1"/>
  <c r="M46" i="44"/>
  <c r="F56" i="44" s="1"/>
  <c r="F57" i="44" s="1"/>
  <c r="F48" i="43"/>
  <c r="F50" i="43" s="1"/>
  <c r="F55" i="43" s="1"/>
  <c r="J43" i="43"/>
  <c r="M43" i="43" s="1"/>
  <c r="M25" i="43"/>
  <c r="M40" i="43" s="1"/>
  <c r="F48" i="42"/>
  <c r="F50" i="42" s="1"/>
  <c r="F55" i="42" s="1"/>
  <c r="J43" i="42"/>
  <c r="M43" i="42" s="1"/>
  <c r="M25" i="42"/>
  <c r="M40" i="42" s="1"/>
  <c r="M42" i="41"/>
  <c r="F48" i="41"/>
  <c r="F50" i="41" s="1"/>
  <c r="F55" i="41" s="1"/>
  <c r="J43" i="41"/>
  <c r="M43" i="41" s="1"/>
  <c r="M25" i="41"/>
  <c r="M40" i="41" s="1"/>
  <c r="M9" i="45" l="1"/>
  <c r="B11" i="45" s="1"/>
  <c r="M9" i="46"/>
  <c r="B11" i="46" s="1"/>
  <c r="M46" i="43"/>
  <c r="F56" i="43" s="1"/>
  <c r="F57" i="43" s="1"/>
  <c r="M9" i="44"/>
  <c r="B11" i="44" s="1"/>
  <c r="M46" i="42"/>
  <c r="M46" i="41"/>
  <c r="F48" i="40"/>
  <c r="F50" i="40" s="1"/>
  <c r="F55" i="40" s="1"/>
  <c r="J43" i="40"/>
  <c r="M43" i="40" s="1"/>
  <c r="M25" i="40"/>
  <c r="M40" i="40" s="1"/>
  <c r="F48" i="39"/>
  <c r="F50" i="39" s="1"/>
  <c r="F55" i="39" s="1"/>
  <c r="J43" i="39"/>
  <c r="M43" i="39" s="1"/>
  <c r="M25" i="39"/>
  <c r="M40" i="39" s="1"/>
  <c r="M42" i="38"/>
  <c r="F48" i="38"/>
  <c r="F50" i="38" s="1"/>
  <c r="F55" i="38" s="1"/>
  <c r="J43" i="38"/>
  <c r="M43" i="38" s="1"/>
  <c r="M25" i="38"/>
  <c r="M40" i="38" s="1"/>
  <c r="F48" i="37"/>
  <c r="F50" i="37" s="1"/>
  <c r="F55" i="37" s="1"/>
  <c r="J43" i="37"/>
  <c r="M43" i="37" s="1"/>
  <c r="M25" i="37"/>
  <c r="M40" i="37" s="1"/>
  <c r="F48" i="36"/>
  <c r="F50" i="36" s="1"/>
  <c r="F55" i="36" s="1"/>
  <c r="J43" i="36"/>
  <c r="M43" i="36" s="1"/>
  <c r="M25" i="36"/>
  <c r="M40" i="36" s="1"/>
  <c r="M42" i="35"/>
  <c r="J43" i="35"/>
  <c r="M43" i="35" s="1"/>
  <c r="F48" i="35"/>
  <c r="F50" i="35" s="1"/>
  <c r="F55" i="35" s="1"/>
  <c r="M25" i="35"/>
  <c r="M40" i="35" s="1"/>
  <c r="F48" i="34"/>
  <c r="F50" i="34" s="1"/>
  <c r="F55" i="34" s="1"/>
  <c r="J42" i="34"/>
  <c r="M43" i="34" s="1"/>
  <c r="M25" i="34"/>
  <c r="M40" i="34" s="1"/>
  <c r="M9" i="43" l="1"/>
  <c r="B11" i="43" s="1"/>
  <c r="F56" i="42"/>
  <c r="F57" i="42" s="1"/>
  <c r="M9" i="42"/>
  <c r="B11" i="42" s="1"/>
  <c r="M9" i="41"/>
  <c r="B11" i="41" s="1"/>
  <c r="F56" i="41"/>
  <c r="F57" i="41" s="1"/>
  <c r="M46" i="40"/>
  <c r="M9" i="40" s="1"/>
  <c r="B11" i="40" s="1"/>
  <c r="M46" i="39"/>
  <c r="F56" i="39" s="1"/>
  <c r="F57" i="39" s="1"/>
  <c r="M46" i="38"/>
  <c r="F56" i="38" s="1"/>
  <c r="F57" i="38" s="1"/>
  <c r="M46" i="37"/>
  <c r="M46" i="36"/>
  <c r="M9" i="36" s="1"/>
  <c r="B11" i="36" s="1"/>
  <c r="M46" i="35"/>
  <c r="M9" i="35" s="1"/>
  <c r="B11" i="35" s="1"/>
  <c r="M46" i="34"/>
  <c r="M9" i="34" s="1"/>
  <c r="B11" i="34" s="1"/>
  <c r="M45" i="33"/>
  <c r="F56" i="36" l="1"/>
  <c r="F57" i="36" s="1"/>
  <c r="M9" i="38"/>
  <c r="B11" i="38" s="1"/>
  <c r="F56" i="40"/>
  <c r="F57" i="40" s="1"/>
  <c r="M9" i="39"/>
  <c r="B11" i="39" s="1"/>
  <c r="F56" i="37"/>
  <c r="F57" i="37" s="1"/>
  <c r="M9" i="37"/>
  <c r="B11" i="37" s="1"/>
  <c r="F56" i="35"/>
  <c r="F57" i="35" s="1"/>
  <c r="F56" i="34"/>
  <c r="F57" i="34" s="1"/>
  <c r="M42" i="33"/>
  <c r="F48" i="33"/>
  <c r="F50" i="33" s="1"/>
  <c r="F55" i="33" s="1"/>
  <c r="J42" i="33"/>
  <c r="M43" i="33" s="1"/>
  <c r="M25" i="33"/>
  <c r="M40" i="33" s="1"/>
  <c r="F48" i="32"/>
  <c r="F50" i="32" s="1"/>
  <c r="F55" i="32" s="1"/>
  <c r="M42" i="32"/>
  <c r="J42" i="32"/>
  <c r="M43" i="32" s="1"/>
  <c r="M25" i="32"/>
  <c r="M40" i="32" s="1"/>
  <c r="M46" i="32" l="1"/>
  <c r="M9" i="32" s="1"/>
  <c r="B11" i="32" s="1"/>
  <c r="M46" i="33"/>
  <c r="F56" i="32" l="1"/>
  <c r="F57" i="32" s="1"/>
  <c r="M9" i="33"/>
  <c r="B11" i="33" s="1"/>
  <c r="F56" i="33"/>
  <c r="F57" i="33" s="1"/>
  <c r="M42" i="31" l="1"/>
  <c r="F48" i="31"/>
  <c r="F50" i="31" s="1"/>
  <c r="F55" i="31" s="1"/>
  <c r="J42" i="31"/>
  <c r="M43" i="31" s="1"/>
  <c r="M25" i="31"/>
  <c r="M40" i="31" s="1"/>
  <c r="M46" i="31" l="1"/>
  <c r="F48" i="30"/>
  <c r="F50" i="30" s="1"/>
  <c r="F55" i="30" s="1"/>
  <c r="J42" i="30"/>
  <c r="M43" i="30" s="1"/>
  <c r="M25" i="30"/>
  <c r="M40" i="30" s="1"/>
  <c r="M42" i="29"/>
  <c r="F48" i="29"/>
  <c r="F50" i="29" s="1"/>
  <c r="F55" i="29" s="1"/>
  <c r="J42" i="29"/>
  <c r="M43" i="29" s="1"/>
  <c r="M40" i="29"/>
  <c r="M25" i="29"/>
  <c r="M46" i="30" l="1"/>
  <c r="F56" i="30" s="1"/>
  <c r="F57" i="30" s="1"/>
  <c r="F56" i="31"/>
  <c r="F57" i="31" s="1"/>
  <c r="M9" i="31"/>
  <c r="B11" i="31" s="1"/>
  <c r="M46" i="29"/>
  <c r="F56" i="29" s="1"/>
  <c r="F57" i="29" s="1"/>
  <c r="M9" i="29" l="1"/>
  <c r="B11" i="29" s="1"/>
  <c r="M9" i="30"/>
  <c r="B11" i="30" s="1"/>
  <c r="M42" i="27" l="1"/>
  <c r="F48" i="28"/>
  <c r="F50" i="28" s="1"/>
  <c r="F55" i="28" s="1"/>
  <c r="J42" i="28"/>
  <c r="M43" i="28" s="1"/>
  <c r="M40" i="28"/>
  <c r="M25" i="28"/>
  <c r="M46" i="28" l="1"/>
  <c r="F56" i="28" s="1"/>
  <c r="F57" i="28" s="1"/>
  <c r="M9" i="28" l="1"/>
  <c r="B11" i="28" s="1"/>
  <c r="J42" i="27"/>
  <c r="M43" i="27" s="1"/>
  <c r="M25" i="27"/>
  <c r="M25" i="23"/>
  <c r="M25" i="21"/>
  <c r="F48" i="27"/>
  <c r="F50" i="27" s="1"/>
  <c r="F55" i="27" s="1"/>
  <c r="M40" i="27" l="1"/>
  <c r="M46" i="27" s="1"/>
  <c r="M42" i="24"/>
  <c r="M9" i="27" l="1"/>
  <c r="B11" i="27" s="1"/>
  <c r="F56" i="27"/>
  <c r="F57" i="27" s="1"/>
  <c r="J24" i="26"/>
  <c r="M25" i="26" s="1"/>
  <c r="F48" i="26"/>
  <c r="F50" i="26" s="1"/>
  <c r="F55" i="26" s="1"/>
  <c r="M42" i="26"/>
  <c r="J40" i="26"/>
  <c r="M43" i="26" s="1"/>
  <c r="M26" i="26"/>
  <c r="M27" i="26" l="1"/>
  <c r="M40" i="26" s="1"/>
  <c r="M46" i="26" s="1"/>
  <c r="M9" i="26" l="1"/>
  <c r="B11" i="26" s="1"/>
  <c r="F56" i="26"/>
  <c r="F57" i="26" s="1"/>
  <c r="J24" i="25" l="1"/>
  <c r="M25" i="25" s="1"/>
  <c r="M26" i="25"/>
  <c r="F48" i="25"/>
  <c r="F50" i="25" s="1"/>
  <c r="F55" i="25" s="1"/>
  <c r="M42" i="25"/>
  <c r="J40" i="25"/>
  <c r="M43" i="25" s="1"/>
  <c r="M27" i="25" l="1"/>
  <c r="M40" i="25" s="1"/>
  <c r="M46" i="25" s="1"/>
  <c r="M9" i="25" s="1"/>
  <c r="B11" i="25" s="1"/>
  <c r="J24" i="24"/>
  <c r="M25" i="24" s="1"/>
  <c r="F56" i="25" l="1"/>
  <c r="F57" i="25" s="1"/>
  <c r="F48" i="24"/>
  <c r="F50" i="24" s="1"/>
  <c r="F55" i="24" s="1"/>
  <c r="J40" i="24"/>
  <c r="M43" i="24" s="1"/>
  <c r="M40" i="24"/>
  <c r="F48" i="23"/>
  <c r="F50" i="23" s="1"/>
  <c r="F55" i="23" s="1"/>
  <c r="J40" i="23"/>
  <c r="M43" i="23" s="1"/>
  <c r="M40" i="23"/>
  <c r="F48" i="22"/>
  <c r="F50" i="22" s="1"/>
  <c r="F55" i="22" s="1"/>
  <c r="J40" i="22"/>
  <c r="M43" i="22" s="1"/>
  <c r="M25" i="22"/>
  <c r="M40" i="22" s="1"/>
  <c r="F48" i="21"/>
  <c r="F50" i="21" s="1"/>
  <c r="F55" i="21" s="1"/>
  <c r="J40" i="21"/>
  <c r="M43" i="21" s="1"/>
  <c r="M40" i="21"/>
  <c r="F48" i="20"/>
  <c r="F50" i="20" s="1"/>
  <c r="F55" i="20" s="1"/>
  <c r="J40" i="20"/>
  <c r="M43" i="20" s="1"/>
  <c r="M25" i="20"/>
  <c r="M40" i="20" s="1"/>
  <c r="M46" i="24" l="1"/>
  <c r="M46" i="22"/>
  <c r="F56" i="22" s="1"/>
  <c r="F57" i="22" s="1"/>
  <c r="M46" i="21"/>
  <c r="F56" i="21" s="1"/>
  <c r="F57" i="21" s="1"/>
  <c r="M46" i="23"/>
  <c r="M9" i="23" s="1"/>
  <c r="M46" i="20"/>
  <c r="F48" i="19"/>
  <c r="F50" i="19" s="1"/>
  <c r="F55" i="19" s="1"/>
  <c r="J40" i="19"/>
  <c r="M43" i="19" s="1"/>
  <c r="M44" i="19" s="1"/>
  <c r="M46" i="19" s="1"/>
  <c r="M25" i="19"/>
  <c r="M40" i="19" s="1"/>
  <c r="M9" i="21" l="1"/>
  <c r="B11" i="21" s="1"/>
  <c r="M9" i="22"/>
  <c r="B11" i="22" s="1"/>
  <c r="M9" i="24"/>
  <c r="B11" i="24" s="1"/>
  <c r="F56" i="24"/>
  <c r="F57" i="24" s="1"/>
  <c r="F56" i="23"/>
  <c r="F57" i="23" s="1"/>
  <c r="B11" i="23"/>
  <c r="F56" i="20"/>
  <c r="F57" i="20" s="1"/>
  <c r="M9" i="20"/>
  <c r="B11" i="20" s="1"/>
  <c r="M9" i="19"/>
  <c r="B11" i="19" s="1"/>
  <c r="F56" i="19" l="1"/>
  <c r="F57" i="19" s="1"/>
  <c r="F48" i="18" l="1"/>
  <c r="F50" i="18" s="1"/>
  <c r="F55" i="18" s="1"/>
  <c r="J40" i="18"/>
  <c r="M43" i="18" s="1"/>
  <c r="M25" i="18"/>
  <c r="M40" i="18" s="1"/>
  <c r="F48" i="17"/>
  <c r="F50" i="17" s="1"/>
  <c r="F55" i="17" s="1"/>
  <c r="M42" i="17"/>
  <c r="J40" i="17"/>
  <c r="M43" i="17" s="1"/>
  <c r="M25" i="17"/>
  <c r="M40" i="17" s="1"/>
  <c r="M42" i="16"/>
  <c r="F48" i="16"/>
  <c r="F50" i="16" s="1"/>
  <c r="F55" i="16" s="1"/>
  <c r="J40" i="16"/>
  <c r="M43" i="16" s="1"/>
  <c r="M25" i="16"/>
  <c r="M40" i="16" s="1"/>
  <c r="F48" i="15"/>
  <c r="F50" i="15" s="1"/>
  <c r="F55" i="15" s="1"/>
  <c r="J40" i="15"/>
  <c r="M43" i="15" s="1"/>
  <c r="M25" i="15"/>
  <c r="M40" i="15" s="1"/>
  <c r="F48" i="14"/>
  <c r="F50" i="14" s="1"/>
  <c r="F55" i="14" s="1"/>
  <c r="J40" i="14"/>
  <c r="M43" i="14" s="1"/>
  <c r="M25" i="14"/>
  <c r="M40" i="14" s="1"/>
  <c r="M46" i="18" l="1"/>
  <c r="M9" i="18" s="1"/>
  <c r="B11" i="18" s="1"/>
  <c r="M46" i="17"/>
  <c r="M9" i="17" s="1"/>
  <c r="B11" i="17" s="1"/>
  <c r="M46" i="16"/>
  <c r="M9" i="16" s="1"/>
  <c r="B11" i="16" s="1"/>
  <c r="M46" i="15"/>
  <c r="F56" i="15" s="1"/>
  <c r="F57" i="15" s="1"/>
  <c r="M46" i="14"/>
  <c r="F56" i="14" s="1"/>
  <c r="F57" i="14" s="1"/>
  <c r="F56" i="18" l="1"/>
  <c r="F57" i="18" s="1"/>
  <c r="F56" i="17"/>
  <c r="F57" i="17" s="1"/>
  <c r="F56" i="16"/>
  <c r="F57" i="16" s="1"/>
  <c r="M9" i="15"/>
  <c r="B11" i="15" s="1"/>
  <c r="M9" i="14"/>
  <c r="B11" i="14" s="1"/>
  <c r="M42" i="13"/>
  <c r="F48" i="13"/>
  <c r="F50" i="13" s="1"/>
  <c r="F55" i="13" s="1"/>
  <c r="J40" i="13"/>
  <c r="M43" i="13" s="1"/>
  <c r="M25" i="13"/>
  <c r="M40" i="13" s="1"/>
  <c r="F48" i="11"/>
  <c r="F50" i="11" s="1"/>
  <c r="F55" i="11" s="1"/>
  <c r="J40" i="11"/>
  <c r="M43" i="11" s="1"/>
  <c r="M25" i="11"/>
  <c r="M40" i="11" s="1"/>
  <c r="F48" i="10"/>
  <c r="F50" i="10" s="1"/>
  <c r="F55" i="10" s="1"/>
  <c r="J40" i="10"/>
  <c r="M43" i="10" s="1"/>
  <c r="M25" i="10"/>
  <c r="M40" i="10" s="1"/>
  <c r="M42" i="9"/>
  <c r="F48" i="9"/>
  <c r="F50" i="9" s="1"/>
  <c r="F55" i="9" s="1"/>
  <c r="J40" i="9"/>
  <c r="M43" i="9" s="1"/>
  <c r="M25" i="9"/>
  <c r="M40" i="9" s="1"/>
  <c r="M46" i="13" l="1"/>
  <c r="M9" i="13" s="1"/>
  <c r="B11" i="13" s="1"/>
  <c r="M46" i="11"/>
  <c r="F56" i="11" s="1"/>
  <c r="F57" i="11" s="1"/>
  <c r="M46" i="10"/>
  <c r="M46" i="9"/>
  <c r="M9" i="9" s="1"/>
  <c r="B11" i="9" s="1"/>
  <c r="F48" i="8"/>
  <c r="F50" i="8" s="1"/>
  <c r="F55" i="8" s="1"/>
  <c r="J40" i="8"/>
  <c r="M43" i="8" s="1"/>
  <c r="M25" i="8"/>
  <c r="M40" i="8" s="1"/>
  <c r="F48" i="7"/>
  <c r="F50" i="7" s="1"/>
  <c r="F55" i="7" s="1"/>
  <c r="J40" i="7"/>
  <c r="M43" i="7" s="1"/>
  <c r="M25" i="7"/>
  <c r="M40" i="7" s="1"/>
  <c r="F48" i="6"/>
  <c r="F50" i="6" s="1"/>
  <c r="F55" i="6" s="1"/>
  <c r="J40" i="6"/>
  <c r="M43" i="6" s="1"/>
  <c r="M25" i="6"/>
  <c r="M40" i="6" s="1"/>
  <c r="F56" i="13" l="1"/>
  <c r="F57" i="13" s="1"/>
  <c r="M9" i="11"/>
  <c r="B11" i="11" s="1"/>
  <c r="F56" i="10"/>
  <c r="F57" i="10" s="1"/>
  <c r="M9" i="10"/>
  <c r="B11" i="10" s="1"/>
  <c r="F56" i="9"/>
  <c r="F57" i="9" s="1"/>
  <c r="M46" i="7"/>
  <c r="F56" i="7" s="1"/>
  <c r="F57" i="7" s="1"/>
  <c r="M46" i="8"/>
  <c r="F56" i="8" s="1"/>
  <c r="F57" i="8" s="1"/>
  <c r="M46" i="6"/>
  <c r="F48" i="5"/>
  <c r="F50" i="5" s="1"/>
  <c r="F55" i="5" s="1"/>
  <c r="J40" i="5"/>
  <c r="M43" i="5" s="1"/>
  <c r="M25" i="5"/>
  <c r="M40" i="5" s="1"/>
  <c r="M42" i="4"/>
  <c r="F48" i="4"/>
  <c r="F50" i="4" s="1"/>
  <c r="F55" i="4" s="1"/>
  <c r="J40" i="4"/>
  <c r="M43" i="4" s="1"/>
  <c r="M25" i="4"/>
  <c r="M40" i="4" s="1"/>
  <c r="F48" i="3"/>
  <c r="F50" i="3" s="1"/>
  <c r="F55" i="3" s="1"/>
  <c r="M42" i="3"/>
  <c r="J40" i="3"/>
  <c r="M43" i="3" s="1"/>
  <c r="M25" i="3"/>
  <c r="M40" i="3" s="1"/>
  <c r="M42" i="2"/>
  <c r="F48" i="2"/>
  <c r="F50" i="2" s="1"/>
  <c r="F55" i="2" s="1"/>
  <c r="J40" i="2"/>
  <c r="M43" i="2" s="1"/>
  <c r="M25" i="2"/>
  <c r="M40" i="2" s="1"/>
  <c r="M46" i="5" l="1"/>
  <c r="F56" i="5" s="1"/>
  <c r="F57" i="5" s="1"/>
  <c r="M9" i="7"/>
  <c r="B11" i="7" s="1"/>
  <c r="M9" i="8"/>
  <c r="B11" i="8" s="1"/>
  <c r="F56" i="6"/>
  <c r="F57" i="6" s="1"/>
  <c r="M9" i="6"/>
  <c r="B11" i="6" s="1"/>
  <c r="M46" i="3"/>
  <c r="M9" i="3" s="1"/>
  <c r="B11" i="3" s="1"/>
  <c r="M46" i="4"/>
  <c r="M46" i="2"/>
  <c r="M9" i="2" s="1"/>
  <c r="B11" i="2" s="1"/>
  <c r="M9" i="5" l="1"/>
  <c r="B11" i="5" s="1"/>
  <c r="F56" i="3"/>
  <c r="F57" i="3" s="1"/>
  <c r="M9" i="4"/>
  <c r="B11" i="4" s="1"/>
  <c r="F56" i="4"/>
  <c r="F57" i="4" s="1"/>
  <c r="F56" i="2"/>
  <c r="F57" i="2" s="1"/>
  <c r="M42" i="1" l="1"/>
  <c r="F48" i="1"/>
  <c r="F50" i="1" s="1"/>
  <c r="F55" i="1" s="1"/>
  <c r="J40" i="1"/>
  <c r="M43" i="1" s="1"/>
  <c r="M25" i="1"/>
  <c r="M40" i="1" s="1"/>
  <c r="M46" i="1" l="1"/>
  <c r="M9" i="1" s="1"/>
  <c r="B11" i="1" s="1"/>
  <c r="F56" i="1" l="1"/>
  <c r="F57" i="1" s="1"/>
</calcChain>
</file>

<file path=xl/sharedStrings.xml><?xml version="1.0" encoding="utf-8"?>
<sst xmlns="http://schemas.openxmlformats.org/spreadsheetml/2006/main" count="7078" uniqueCount="274">
  <si>
    <t>FOLIO</t>
  </si>
  <si>
    <t>ICAI-DA-F-04</t>
  </si>
  <si>
    <t>.</t>
  </si>
  <si>
    <t>RECIBO DE VIÁTICOS</t>
  </si>
  <si>
    <t xml:space="preserve">Ramos Arizpe Coah. </t>
  </si>
  <si>
    <t>de</t>
  </si>
  <si>
    <t>POR:</t>
  </si>
  <si>
    <t>R   E   C   I   B   I   del Instituto Coahuilense de Acceso a la Información , la cantidad de - - - - - - - - - - -- - - - - - - - - -</t>
  </si>
  <si>
    <t xml:space="preserve">por concepto de viáticos en comisión conferida para   - - - - - - - -- - - - - - - - - - - - - - - - - - - - - - - - - - - - - - - - - - - </t>
  </si>
  <si>
    <t xml:space="preserve">  </t>
  </si>
  <si>
    <t xml:space="preserve"> </t>
  </si>
  <si>
    <t xml:space="preserve">durante los días del </t>
  </si>
  <si>
    <t xml:space="preserve">MAYO </t>
  </si>
  <si>
    <t xml:space="preserve">AL </t>
  </si>
  <si>
    <t xml:space="preserve"> de </t>
  </si>
  <si>
    <t>Vehículo part.</t>
  </si>
  <si>
    <t xml:space="preserve">Vehículo Oficial  </t>
  </si>
  <si>
    <t>X</t>
  </si>
  <si>
    <t>Avión</t>
  </si>
  <si>
    <t>Otro</t>
  </si>
  <si>
    <t>Marca</t>
  </si>
  <si>
    <t>Tipo</t>
  </si>
  <si>
    <t>Cilindros</t>
  </si>
  <si>
    <t>Placas</t>
  </si>
  <si>
    <t>Hospedaje y Alimentación</t>
  </si>
  <si>
    <t>Número de Días</t>
  </si>
  <si>
    <t>Tarifa</t>
  </si>
  <si>
    <t>Zona Única</t>
  </si>
  <si>
    <t>a</t>
  </si>
  <si>
    <t xml:space="preserve">Diarios </t>
  </si>
  <si>
    <t>Sin Pernoctar</t>
  </si>
  <si>
    <t xml:space="preserve">Total.         </t>
  </si>
  <si>
    <t>Combustible</t>
  </si>
  <si>
    <t xml:space="preserve">SALTILLO </t>
  </si>
  <si>
    <t xml:space="preserve">PIEDRAS NEGRAS </t>
  </si>
  <si>
    <t>Km..</t>
  </si>
  <si>
    <t xml:space="preserve">ACUÑA </t>
  </si>
  <si>
    <t xml:space="preserve">TRANSITO LOCAL </t>
  </si>
  <si>
    <t xml:space="preserve">Depreciación de automóvil por kilómetro p/vehículos particulares </t>
  </si>
  <si>
    <t>factor</t>
  </si>
  <si>
    <t>Tipo de Cambio</t>
  </si>
  <si>
    <t xml:space="preserve">   </t>
  </si>
  <si>
    <t>Peaje</t>
  </si>
  <si>
    <t>comprobación que se anexa</t>
  </si>
  <si>
    <t>Estacionamiento</t>
  </si>
  <si>
    <t>Pasajes</t>
  </si>
  <si>
    <t xml:space="preserve">Hospedaje </t>
  </si>
  <si>
    <t>Total por cobrar</t>
  </si>
  <si>
    <t>Alimentación</t>
  </si>
  <si>
    <t>Total por pagar</t>
  </si>
  <si>
    <t>Total</t>
  </si>
  <si>
    <t>No Comprobable</t>
  </si>
  <si>
    <t>Observaciones:</t>
  </si>
  <si>
    <t>Cuota Peaje</t>
  </si>
  <si>
    <t xml:space="preserve">                                                                                            </t>
  </si>
  <si>
    <t>Depreciación por vehiculo</t>
  </si>
  <si>
    <t>Devolución de viáticos</t>
  </si>
  <si>
    <t>A U T O R I Z O</t>
  </si>
  <si>
    <t>R  E  C  I  B  I</t>
  </si>
  <si>
    <t>N  o  m  b  r  e</t>
  </si>
  <si>
    <t>JEFE DEL DEPTARTAMENTO DE PROMOCION CULTURAL</t>
  </si>
  <si>
    <t>C.P. ISRRAEL SÁNCHEZ ORTÍZ</t>
  </si>
  <si>
    <t xml:space="preserve"> DIRECTOR DE ADMINISTRACION Y FINANZAS</t>
  </si>
  <si>
    <t>P u e s t o</t>
  </si>
  <si>
    <t>Cta.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</si>
  <si>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</si>
  <si>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AEROPUERTO MTY </t>
  </si>
  <si>
    <t>REUNION DE TRABAJO EN LA CIUDAD DE TORREON, COAH. PARA LA CELEBRACION DE CONVENIO DE COLABORACION CON EL INSTITUTO DE TRANSPARENCIA DE DURANGO EL 03/05/2019</t>
  </si>
  <si>
    <t xml:space="preserve">TORREON </t>
  </si>
  <si>
    <t xml:space="preserve">LERDO </t>
  </si>
  <si>
    <t>LERDO</t>
  </si>
  <si>
    <t xml:space="preserve">LIC. LUIS GONZALEZ BRISEÑO </t>
  </si>
  <si>
    <t xml:space="preserve">COMISIONADO PRESIDENTE </t>
  </si>
  <si>
    <t>TRASLADO AL COMISIONADO PRESIDENTE A REUNION DE TRABAJO EN LA CIUDAD DE TORREON, COAH. PARA LA CELEBRACION DE CONVENIO DE COLABORACION CON EL INSTITUTO DE TRANSPARENCIA DE DURANGO EL 03/05/2019</t>
  </si>
  <si>
    <t>(TRES MIL DOCIENTOS TRES PESOS 20/100 MN)</t>
  </si>
  <si>
    <t xml:space="preserve">ARMANDO ZAMORA CRUZ </t>
  </si>
  <si>
    <t xml:space="preserve">AUXILIAR </t>
  </si>
  <si>
    <t>(DOS MILQUINIENTOS TREINTA Y TRES PESOS 20/100 MN)</t>
  </si>
  <si>
    <t>SESION ORDINARIA 175 Y FIRMA DE CONVENIO DE COLABORACION EN PIEDRAS NEGRAS Y ACUÑA LOS DIAS 06,07 Y 08 MAYO 2019</t>
  </si>
  <si>
    <t xml:space="preserve">TRNSITO LOCAL </t>
  </si>
  <si>
    <t xml:space="preserve">NABIL ALEJANDR SOSA GUTIERREZ </t>
  </si>
  <si>
    <t xml:space="preserve">ACTUARIA DE LA SECRETARIA TECNICA </t>
  </si>
  <si>
    <t>(CUATRO MIL OCHOCIENTOS NOVENTA Y SIETE PESOS 20/100 MN)</t>
  </si>
  <si>
    <t xml:space="preserve">MONCLOVA </t>
  </si>
  <si>
    <t>UTRCC</t>
  </si>
  <si>
    <t>SABINAS</t>
  </si>
  <si>
    <t xml:space="preserve">SABINAS </t>
  </si>
  <si>
    <t xml:space="preserve">UTRC </t>
  </si>
  <si>
    <t xml:space="preserve">ALFREDO SANCHEZ MARIN </t>
  </si>
  <si>
    <t xml:space="preserve">JEFE DEL DEPARTAMENTO DE IMPULSO A LA CULTURA DE LA TRANSPARENCIA </t>
  </si>
  <si>
    <t>(CUATRO MIL DOCIENTOS CINCUENTA Y UN PESOS 20/100 MN)</t>
  </si>
  <si>
    <t>LEY DE ACCESO A LA INFORMACION PROMOTORES DE LA TRANSPARENCIA DEL 08 AL 10 DE MAYO2019 EN UN UTRCC EN MONCLOVA Y SABINAS, COAH.</t>
  </si>
  <si>
    <t xml:space="preserve">CAPACITACION SIPOT 2019 LOS DIAS 06 AL 09 DE MAYO 2019 EN CUATROCIENEGAS, LA MADRID, SACRAMENTO, MNCLOVA Y NADADORES </t>
  </si>
  <si>
    <t xml:space="preserve">LA MADRID </t>
  </si>
  <si>
    <t xml:space="preserve">CUATROCIENEGAS </t>
  </si>
  <si>
    <t xml:space="preserve">SACRAMENTO </t>
  </si>
  <si>
    <t>NADADORES</t>
  </si>
  <si>
    <t xml:space="preserve">NADADORES </t>
  </si>
  <si>
    <t>SALTILLO</t>
  </si>
  <si>
    <t xml:space="preserve">ANDREA FUENTES OSORIO </t>
  </si>
  <si>
    <t xml:space="preserve">JEFA DEL DEPARTAMENTO DE FORTALECIMIENTO A LA TRANSPARENCIA </t>
  </si>
  <si>
    <t>(CINCO MIL DOCIENTOS CUARENTA Y NUEVE  PESOS 60/100 MN)</t>
  </si>
  <si>
    <t xml:space="preserve">LUIS GERARDO CHAVEZ PATLAN </t>
  </si>
  <si>
    <t xml:space="preserve">RESPONSABLE DE SOPRTE TECNICO A LA PNT </t>
  </si>
  <si>
    <t>(CUATRO MIL PESOS 00/100 MN)</t>
  </si>
  <si>
    <t>COBERTURA DE EVENTOS SESION ORDINARIA 175 Y FIRMA DE CONVENIO DE COLABORACION EN PIEDRAS NEGRAS Y ACUÑA LOS DIAS 07 Y 08 MAYO 2019</t>
  </si>
  <si>
    <t xml:space="preserve">JOSE MIGUEL VILLARELLO MUÑIZ </t>
  </si>
  <si>
    <t xml:space="preserve">JEFE DE UNIDAD DE COMUNICACIÓN SOCIAL Y DIFUSION </t>
  </si>
  <si>
    <t>SESION ORDINARIA 175 Y FIRMA DE CONVENIO DE COLABORACION EN PIEDRAS NEGRAS Y ACUÑA LOS DIAS 07 Y 08 MAYO 2019</t>
  </si>
  <si>
    <t xml:space="preserve">LIC. FRANCISCO JAVIER DIEZ DE URDANIVIA DEL VALLE </t>
  </si>
  <si>
    <t xml:space="preserve">COMISIONADO </t>
  </si>
  <si>
    <t>(SIETE MIL VEINTI CUATRO PESOS 40/100 MN)</t>
  </si>
  <si>
    <t>MARTIN ANTONIO VALDES CASAS</t>
  </si>
  <si>
    <t xml:space="preserve">PROYECTISTA </t>
  </si>
  <si>
    <t>TRASLADO DE PERSONAL DEL ICAI AL AEROPUERTO DE MTY LOS DIAS 06 Y 08 MAYO 2019</t>
  </si>
  <si>
    <t xml:space="preserve">VICTOR HUGO RUIZ DOMINGUEZ </t>
  </si>
  <si>
    <t xml:space="preserve">JEFE DEL DEPARTAMENTO DE SERVICIOS GENERALES </t>
  </si>
  <si>
    <t>(DOS MIL QUINIENTOS OCHENTA  PESOS 00/100 MN)</t>
  </si>
  <si>
    <t xml:space="preserve">LUIS ORLANDO RODRIGUEZ CARMONA </t>
  </si>
  <si>
    <t>AUXILIAR DEL DEPARTAMENTO DE SERVICIOS GENERALES</t>
  </si>
  <si>
    <t>TRASLADO DE PERSONALE A SESION ORDINARIA 175 Y FIRMA DE CONVENIO DE COLABORACION EN PIEDRAS NEGRAS Y ACUÑA LOS DIAS 07 Y 08 MAYO 2019</t>
  </si>
  <si>
    <t>( TRES MIL TRECIENTOS SESNTA  PESOS 00/100 MN)</t>
  </si>
  <si>
    <t xml:space="preserve">TRASLADO DE PERSONAL GESOC AC. EL 09 DE MAYO AL AEROPUERTO DE MTY </t>
  </si>
  <si>
    <t>(DOS MIL QUINIENTOS OCHENTA PESOS 00/100 MN)</t>
  </si>
  <si>
    <t>FIRMA DE CONVENIO PIEDRAS NEGRAS - ACUÑA DEL 06 AL 08 MAYO 2019</t>
  </si>
  <si>
    <t xml:space="preserve">JUAN EDUARDO ZAMORA HERRERA </t>
  </si>
  <si>
    <t xml:space="preserve">JEFE DE LO CONTENSIOSO </t>
  </si>
  <si>
    <t xml:space="preserve">LIC. QUETZALLI RUIZ FLORES </t>
  </si>
  <si>
    <t xml:space="preserve">DIRECTORA JURIDICA </t>
  </si>
  <si>
    <t>FIRMA DE CONVENIO CON EL AYUNTAMIENTO EN ACUÑA Y SESION ORDINARIA EN PIEDRAS NEGRAS LOS DIAS 06, 07 Y 08 MAYO 2019</t>
  </si>
  <si>
    <t>(OCHO MIL  PESOS 40/100 MN)</t>
  </si>
  <si>
    <t>TRASLADO A COMISIONADO A FIRMA DE CONVENIO CON EL AYUNTAMIENTO EN ACUÑA Y SESION ORDINARIA EN PIEDRAS NEGRAS LOS DIAS 06, 07 Y 08 MAYO 2019</t>
  </si>
  <si>
    <t xml:space="preserve"> FIRMA DE CONVENIO CON EL AYUNTAMIENTO EN ACUÑA Y SESION ORDINARIA EN PIEDRAS NEGRAS LOS DIAS 06, 07 Y 08 MAYO 2019</t>
  </si>
  <si>
    <t xml:space="preserve">JOSE ALEJANDRO HERRERA CASILLAS </t>
  </si>
  <si>
    <t>(TRES MIL TRECIENTOS SESENTA  PESOS 00/100 MN)</t>
  </si>
  <si>
    <t>(TRES MIEL TRECIENTOS SESENTA  PESOS 00/100 MN)</t>
  </si>
  <si>
    <t>(TRES MIL DOCHOCIENTOS CUARENTA  PESOS 00/100 MN)</t>
  </si>
  <si>
    <t xml:space="preserve">combustible depositado </t>
  </si>
  <si>
    <t xml:space="preserve">pte por depositar combustible </t>
  </si>
  <si>
    <t xml:space="preserve">COMPLEMENTO DE VIATICO CAPACITACION SIPOT 2019 LOS DIAS 06 AL 09 DE MAYO 2019 EN CUATROCIENEGAS, LA MADRID, SACRAMENTO, MNCLOVA Y NADADORES </t>
  </si>
  <si>
    <t xml:space="preserve"> (CUATROCIENTOS SESENTA Y OCHO PESOS 60/100 MN)</t>
  </si>
  <si>
    <t>(SEIS MIL CIENTO SESENTA  PESOS 40/100 MN)</t>
  </si>
  <si>
    <t>(TRES MIL TRECIENTOS SESENTA PESOS 00/100 MN)</t>
  </si>
  <si>
    <t>CARGA DE INFORMACION, FORMATOS PNT , CAPACITACION 2019 DEL 13 AL 17 MAYO 2019 EN LOS MUNICIPIOS: CASTAÑOS, ESCOBEDO. ABASOLO, OCAMPO, CUATROCIENEGAS Y SAN BUENAVENTURA, COAH.</t>
  </si>
  <si>
    <t xml:space="preserve">ESCOBEDO </t>
  </si>
  <si>
    <t>CASTAÑOS</t>
  </si>
  <si>
    <t>MONCLOVA</t>
  </si>
  <si>
    <t>ABASOLO</t>
  </si>
  <si>
    <t xml:space="preserve">ABASOLO </t>
  </si>
  <si>
    <t xml:space="preserve">SAN BUENAVENTURA </t>
  </si>
  <si>
    <t xml:space="preserve">OCAMPO </t>
  </si>
  <si>
    <t xml:space="preserve">ANDREA LOPEZ MARQUEZ </t>
  </si>
  <si>
    <t xml:space="preserve">JEFA DEL DEPARTAMENTO DE ASESORIA TEMATICA </t>
  </si>
  <si>
    <t>(CINCO MIL CIENTO VEINTE  PESOS 0/100 MN)</t>
  </si>
  <si>
    <t>LUIS GERARDO CHAVEZ PATLAN</t>
  </si>
  <si>
    <t>LEY DE ACCESO A LA INFORMACION PUBLICA , PROMOTORES DE LA TRANSPARENCIA LOS DIAS DEL 15 AL 17 DE MAYO 2019</t>
  </si>
  <si>
    <t>UTRC</t>
  </si>
  <si>
    <t xml:space="preserve">SABINAS UTRC </t>
  </si>
  <si>
    <t>(CUATRO MIL CUATROCIENTOS TRES PESOS 20/100 MN)</t>
  </si>
  <si>
    <t xml:space="preserve">XIV CONGRESO IBEROAMERICANO DE DERECHO CONSTITUCIONAL  DEL 18 AL 25 DE MAYO 2019 EN BUENOS AIRES , ARGENTINA </t>
  </si>
  <si>
    <t xml:space="preserve">USD Diarios </t>
  </si>
  <si>
    <t xml:space="preserve">T.C.  $18.9781 </t>
  </si>
  <si>
    <t>CDMX</t>
  </si>
  <si>
    <t>BUENOS AIRES, ARG</t>
  </si>
  <si>
    <t xml:space="preserve">BUENOS AIRES, ARG </t>
  </si>
  <si>
    <t xml:space="preserve">C.P. JOSE MANUEL JIMENEZ Y MELENDEZ </t>
  </si>
  <si>
    <t>(SIETE MIL QUINIENTOS CINCUENTA Y TRES PESOS 20/100 MN)</t>
  </si>
  <si>
    <t>EVENTO INTERNACIONAL - BRASIL   XVIIIENCUENTRO DE LA RED DE ACCESO A LA INFORMACION DEL 10 AL 18 DE MAYO 2019</t>
  </si>
  <si>
    <t>T.C.  $19.0837</t>
  </si>
  <si>
    <t xml:space="preserve">PANAMA </t>
  </si>
  <si>
    <t>PANAMA</t>
  </si>
  <si>
    <t xml:space="preserve">BRASIL </t>
  </si>
  <si>
    <t>(CUARENTA Y SIETE MIL QUINIENTOS CATORCE PESOS 79/100 MN)</t>
  </si>
  <si>
    <t>EVENTO INTERNACIONAL - BRASIL   XVIII ENCUENTRO DE LA RED DE ACCESO A LA INFORMACION DEL 10 AL 18 DE MAYO 2019</t>
  </si>
  <si>
    <t>(CUARENTA Y SIETE MIL NOVECIENTOS PESOS 57/100 MN)</t>
  </si>
  <si>
    <t xml:space="preserve">LIC. JAVIER DIEZ DE URDANIVIA DEL VALLE </t>
  </si>
  <si>
    <t>TORREON</t>
  </si>
  <si>
    <t xml:space="preserve">AEROPUERTO TORREON </t>
  </si>
  <si>
    <t>(TREINTA Y CINCO MIL SEICIENTOS DOS  PESOS 58/100 MN)</t>
  </si>
  <si>
    <t xml:space="preserve"> Diarios </t>
  </si>
  <si>
    <t xml:space="preserve">FRONTERA </t>
  </si>
  <si>
    <t>JIMENEZ</t>
  </si>
  <si>
    <t>PIEDRAS NEGRAS</t>
  </si>
  <si>
    <t>ZARAGOZA</t>
  </si>
  <si>
    <t xml:space="preserve">MORELOS </t>
  </si>
  <si>
    <t>(OCHO MIL QUINIENTOS VEINTI SIETE PESOS 60/100 MN)</t>
  </si>
  <si>
    <t xml:space="preserve">JORNADAS DE TRABAJO , PROYECTO PARA ELEVAR EL CUMPLIMIENTO DE OBLIGACION DE TRANSPARENCIA DEL 20 AL 24 MAYO 2019  EN LOS MUNICIPIOS DE MONCLOVA, FRONTERA, ACUÑA, JIMENEZ,ZARAGOZA, MORELOS Y PIEDRAS NEGRAS, COAH. </t>
  </si>
  <si>
    <t>(DIEZ MIL DOCIENTOS CUARENTA  PESOS 00/100 MN)</t>
  </si>
  <si>
    <t xml:space="preserve">$5,120.00 ES DEL VIATICO DE LUIS GERARDO CHAVEZ PATLAN </t>
  </si>
  <si>
    <t>DIPLOMADO EN TRANSPARENCIA ACCESO A LA INFORMACION PUBLICA Y PROTECCION DE DATOS PERSONALES , FIRMA DE CONVENIO EN GOMEZ PALACIO , DURANGO EL 23 Y 24 DE MAYO 2019.</t>
  </si>
  <si>
    <t xml:space="preserve">GOMEZ PALACIO </t>
  </si>
  <si>
    <t xml:space="preserve">LIC. GUEL ANGEL MEDINA TORRES </t>
  </si>
  <si>
    <t>DIRECTOR GENERAL</t>
  </si>
  <si>
    <t>LEY DE ACCESO A LA INFORMACION PUBLICA , PROMOTORES DE LA TRANSPARENCIA DEL 22 AL 24 DE MAYO 2019</t>
  </si>
  <si>
    <t>(CUATRO MIL SETECIENTOS SETENTA  PESOS 00/100 MN)</t>
  </si>
  <si>
    <t>(CUATRO MIL DOCIENSTOS SEIS PESOS 40/100 MN)</t>
  </si>
  <si>
    <t>DIPLOMADO DE TRANSPARENCIA ACCESO A LA INFORMACION PUBLICA Y PROTECCION DE DATOS PERSONALES EL 24 Y 25 DE MAYO 2019 EN TORREON, COAH.</t>
  </si>
  <si>
    <t>(CUATRO MIL TREINTA Y TRES  PESOS 00/100 MN)</t>
  </si>
  <si>
    <t xml:space="preserve">MARTIN ANTONIO VALDES CASAS </t>
  </si>
  <si>
    <t>( DOS MIL SEICIENTOS CUARENTA Y UN PESOS 00/100 MN)</t>
  </si>
  <si>
    <t>RUMBO A LA ARMONIZACION DE LA LEY GENERAL DE ARCHIVOS DEL 25  AL 28 DE MAYO 2019 EN TOLUCA.</t>
  </si>
  <si>
    <t xml:space="preserve">AEROPUERTO CDMX </t>
  </si>
  <si>
    <t xml:space="preserve">TOLUCA </t>
  </si>
  <si>
    <t>AEROPUERTO MTY.</t>
  </si>
  <si>
    <t>(SIETE MIL NOVECIENTOS CINCUENTA PESOS 00/100 MN)</t>
  </si>
  <si>
    <t xml:space="preserve">CUENTA </t>
  </si>
  <si>
    <t xml:space="preserve">LEY DE ACCESO A LA INFORMACION PUBLICA PROMOTORES DE LA TRANSPARENCIA DEL 29 AL 31 DE MAYO 2019 </t>
  </si>
  <si>
    <t xml:space="preserve">CASTAÑOS </t>
  </si>
  <si>
    <t>(TRES MIL OCHOCIENTOS CINCUENTA Y NUEVE PESOS 20/100 MN)</t>
  </si>
  <si>
    <t xml:space="preserve">VILLA UNION </t>
  </si>
  <si>
    <t xml:space="preserve">NAVA </t>
  </si>
  <si>
    <t xml:space="preserve">HIDALGO </t>
  </si>
  <si>
    <t>GUERRERO</t>
  </si>
  <si>
    <t xml:space="preserve">GUERRERO </t>
  </si>
  <si>
    <t>ALLENDE</t>
  </si>
  <si>
    <t xml:space="preserve">ALLENDE </t>
  </si>
  <si>
    <t xml:space="preserve">JEFA DE DEPARTAMENTO DE ASESORIA TEMATICA </t>
  </si>
  <si>
    <t>(NUEVE MIL CUATROCIENTOS SETENTA Y OCHO  PESOS 00/100 MN)</t>
  </si>
  <si>
    <t>(CINCO MIL CIENTO VEINTE PESOS 00/100 MN)</t>
  </si>
  <si>
    <t xml:space="preserve">JEFA DE DEPARTAMENTO DE FORTALECIMIENTO A LA TRANSPARENCIA </t>
  </si>
  <si>
    <t>FIRMA DE CONVENIO R. AYUNTAMIENTO DE DURANGO , CONVENIO PARA LA PROMOCION DE LA CULTURA DE LA TRANSPARENCIA EN DURANDO EL 24 MAYO 2019</t>
  </si>
  <si>
    <t xml:space="preserve">DURANGO </t>
  </si>
  <si>
    <t xml:space="preserve">LIC. BERTHA ICELA MATA ORTIZ </t>
  </si>
  <si>
    <t xml:space="preserve">COMISIONADA </t>
  </si>
  <si>
    <t>(TRES MIL CIENTO NOVENTA PESOS 00/100 MN)</t>
  </si>
  <si>
    <t>CAPACITACION A MODULARES DE UTRCC EN CUATROCIENEGAS Y SACRAMENTO COAH. LOS DIAS DEL 28 AL 31 DE MAYO 2019</t>
  </si>
  <si>
    <t>TRANSITO LOCAL</t>
  </si>
  <si>
    <t xml:space="preserve">JUAN FERNANDO MARTINEZ MALDONADO </t>
  </si>
  <si>
    <t xml:space="preserve">JEFE DE DEPARTAMENTO DE CAPACITACION </t>
  </si>
  <si>
    <t>(CINCO MIL CIENTO OCHENTA Y SIETE PESOS 20/100 MN)</t>
  </si>
  <si>
    <t xml:space="preserve">MONICA CANSECO HERNANDEZ </t>
  </si>
  <si>
    <r>
      <t xml:space="preserve">APOYO EN CARGA DE FORMATOS AL SIPOT , PROGRAMAS PARA ELEVAR EL CUMPLIMIENTO DE LOS S.O. DEL 27 AL 31 DE MAYO 2019   </t>
    </r>
    <r>
      <rPr>
        <b/>
        <sz val="22"/>
        <color rgb="FFFF0000"/>
        <rFont val="Arial"/>
        <family val="2"/>
      </rPr>
      <t xml:space="preserve">CANCELADO </t>
    </r>
  </si>
  <si>
    <r>
      <t xml:space="preserve">APOYO EN CARGA DE FORMATOS AL SIPOT , PROGRAMAS PARA ELEVAR EL CUMPLIMIENTO DE LOS S.O. DEL 27 AL 31 DE MAYO 2019 </t>
    </r>
    <r>
      <rPr>
        <b/>
        <sz val="20"/>
        <color rgb="FFFF0000"/>
        <rFont val="Arial"/>
        <family val="2"/>
      </rPr>
      <t xml:space="preserve">CANCELADO </t>
    </r>
  </si>
  <si>
    <r>
      <t xml:space="preserve">APOYO EN CARGA DE FORMATOS AL SIPOT , PROGRAMAS PARA ELEVAR EL CUMPLIMIENTO DE LOS S.O. DEL 27 AL 31 DE MAYO 2019 </t>
    </r>
    <r>
      <rPr>
        <b/>
        <sz val="22"/>
        <color rgb="FFFF0000"/>
        <rFont val="Arial"/>
        <family val="2"/>
      </rPr>
      <t xml:space="preserve">CANCELADO </t>
    </r>
  </si>
  <si>
    <t xml:space="preserve">APOYO PARA LA CARGA DE FORMATOS EN EL SIPOT , PROGRAMA PARA ELEVAR EL CUMPLIMIENTO DE LOS SO DEL 27 AL 31 DE MAYO 2019 EN LOS MUNICIPIOS DE TORREON, FRANCISCO I MADERO, SAN PEDRO Y VIESCA COAH. </t>
  </si>
  <si>
    <t xml:space="preserve">SAN PEDRO </t>
  </si>
  <si>
    <t xml:space="preserve">FRANCISCO I. MADERO </t>
  </si>
  <si>
    <t xml:space="preserve">VIESCA </t>
  </si>
  <si>
    <t>VIESCA</t>
  </si>
  <si>
    <t>( SIETE MIL CIENTO VEINTI SEIS PESOS 80/100 MN)</t>
  </si>
  <si>
    <t xml:space="preserve">ANDREA FUNTES OSORIO </t>
  </si>
  <si>
    <t xml:space="preserve">CAPACITACION A MODULARES DE LA UTRCC DEL 04 AL 07 DE JUNIO 2018 E LOS MUNICIPIOS: SAN BUENA Y NADADORES COAH. </t>
  </si>
  <si>
    <t>JUNIO</t>
  </si>
  <si>
    <t xml:space="preserve">JUNIO </t>
  </si>
  <si>
    <t xml:space="preserve">SAN BUENA </t>
  </si>
  <si>
    <t xml:space="preserve">JEFE DE DEPARTAMENTO </t>
  </si>
  <si>
    <t>(CUATRO MIL NOVECIENTOS CUARENTA Y CUATRO  PESOS 00/100 MN)</t>
  </si>
  <si>
    <t>(CUATRO MIL  PESOS 00/100 MN)</t>
  </si>
  <si>
    <t xml:space="preserve">PAGADO </t>
  </si>
  <si>
    <t xml:space="preserve">PTE POR PAGAR </t>
  </si>
  <si>
    <t xml:space="preserve">COMPLEMENTO DE VIATICOS APOYO PARA LA CARGA DE FORMATOS EN EL SIPOT , PROGRAMA PARA ELEVAR EL CUMPLIMIENTO DE LOS SO DEL 27 AL 31 DE MAYO 2019 EN LOS MUNICIPIOS DE TORREON, FRANCISCO I MADERO, SAN PEDRO Y VIESCA COAH. </t>
  </si>
  <si>
    <t>( QUINIENTOS OCHENTA Y TRES PESOS 80/100 MN)</t>
  </si>
  <si>
    <t>SAN JUAN DE SABINAS</t>
  </si>
  <si>
    <t xml:space="preserve">JEFE DE DEPARTAMENTO DE IMPULSO A LA CULTURA DE LA TRANSPARENCIA </t>
  </si>
  <si>
    <t>(CINCO MIL  TRECIENTOS SESENTA Y UN PESOS 60/100 MN)</t>
  </si>
  <si>
    <t xml:space="preserve">CERTIFICACION UTRC CERTAMEN LA INFORMACION PUBLICA SEMILLA PARA EL CONOCIMIENTO DEL 03 AL 06 JUNIO 2019 </t>
  </si>
  <si>
    <t xml:space="preserve">CARGA DE FORMATOS SIPOT PROGRAMAS EMERGENTES CAPACITACION A MUNIIPIOS PIEGRAS NEGRAS, VILLA UNION, GUERRERO, HIDALGO Y NAVA COAH. </t>
  </si>
  <si>
    <t>HIDALGO</t>
  </si>
  <si>
    <t>NAVA</t>
  </si>
  <si>
    <t>(NUEVE MIL CIENTO UN PESOS 80/100 MN)</t>
  </si>
  <si>
    <t>ASESORIA Y CARGA DE FORMATOS SIPOT PROGRAMAS EMERGENTES 2019 DEL 05 AL 07 DE JUNIO 2019</t>
  </si>
  <si>
    <t xml:space="preserve">PARRAS </t>
  </si>
  <si>
    <t>PARRAS</t>
  </si>
  <si>
    <t xml:space="preserve">GENERAL CEPEDA </t>
  </si>
  <si>
    <t>GENERAL CEPEDA</t>
  </si>
  <si>
    <t xml:space="preserve">JUAN ANTONIO ALVAREZ GAONA </t>
  </si>
  <si>
    <t xml:space="preserve">SUB DIRECTOR DE CAPACITACION A SUJETOS OBLIGADOS </t>
  </si>
  <si>
    <t>(TRES MIL QUINIENTOS CIENCUENTA Y NUEVE PESOS 60/100 MN)</t>
  </si>
  <si>
    <t xml:space="preserve">TRASLADO AL LIC. MARIA JOSE RIOS HURTADO (CDHEC)  LOS DIAS 31 DE MAYO Y 01 JUNIO 2019 A TORREON, ACOAH </t>
  </si>
  <si>
    <t>GOMEZ PALACION</t>
  </si>
  <si>
    <t>(CUATRO MIL DOCIENTOS SIETE PESOS 60/100 MN)</t>
  </si>
  <si>
    <t>DURANGO</t>
  </si>
  <si>
    <t>(DOS MIL SEICIENTOS CINCUENTA Y DOS  PESOS 00/100 MN)</t>
  </si>
  <si>
    <t>(MIL DOCIENTOS  PESOS 00/100 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</si>
</sst>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8"/>
      <color indexed="9"/>
      <name val="BankGothic Md BT"/>
      <family val="2"/>
    </font>
    <font>
      <b/>
      <sz val="8"/>
      <color indexed="9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22"/>
      <color rgb="FFFF0000"/>
      <name val="Arial"/>
      <family val="2"/>
    </font>
    <font>
      <b/>
      <sz val="2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46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0" xfId="1" applyFont="1"/>
    <xf numFmtId="0" fontId="2" fillId="0" borderId="4" xfId="1" applyFont="1" applyBorder="1"/>
    <xf numFmtId="0" fontId="2" fillId="0" borderId="0" xfId="1" applyFont="1" applyBorder="1"/>
    <xf numFmtId="0" fontId="3" fillId="0" borderId="0" xfId="1" applyFont="1" applyBorder="1"/>
    <xf numFmtId="0" fontId="4" fillId="0" borderId="8" xfId="1" applyFont="1" applyBorder="1"/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right"/>
    </xf>
    <xf numFmtId="0" fontId="4" fillId="0" borderId="0" xfId="1" applyFont="1" applyBorder="1"/>
    <xf numFmtId="0" fontId="4" fillId="0" borderId="9" xfId="1" applyFont="1" applyBorder="1"/>
    <xf numFmtId="0" fontId="2" fillId="0" borderId="9" xfId="1" applyFont="1" applyBorder="1"/>
    <xf numFmtId="0" fontId="2" fillId="0" borderId="1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2" fillId="0" borderId="0" xfId="1" applyFont="1" applyFill="1"/>
    <xf numFmtId="0" fontId="4" fillId="0" borderId="13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3" fillId="0" borderId="4" xfId="1" applyFont="1" applyBorder="1"/>
    <xf numFmtId="38" fontId="2" fillId="0" borderId="12" xfId="1" applyNumberFormat="1" applyFont="1" applyBorder="1" applyAlignment="1">
      <alignment horizontal="center"/>
    </xf>
    <xf numFmtId="38" fontId="2" fillId="0" borderId="0" xfId="1" applyNumberFormat="1" applyFont="1" applyBorder="1" applyAlignment="1">
      <alignment horizontal="center"/>
    </xf>
    <xf numFmtId="0" fontId="2" fillId="0" borderId="11" xfId="1" applyFont="1" applyFill="1" applyBorder="1"/>
    <xf numFmtId="44" fontId="2" fillId="0" borderId="9" xfId="1" applyNumberFormat="1" applyFont="1" applyBorder="1"/>
    <xf numFmtId="0" fontId="2" fillId="0" borderId="0" xfId="1" applyFont="1" applyAlignment="1">
      <alignment horizontal="center"/>
    </xf>
    <xf numFmtId="0" fontId="2" fillId="0" borderId="11" xfId="1" applyFont="1" applyBorder="1"/>
    <xf numFmtId="0" fontId="2" fillId="0" borderId="15" xfId="1" applyFont="1" applyBorder="1"/>
    <xf numFmtId="0" fontId="2" fillId="0" borderId="0" xfId="1" applyFont="1" applyFill="1" applyBorder="1"/>
    <xf numFmtId="0" fontId="2" fillId="0" borderId="9" xfId="1" applyFont="1" applyFill="1" applyBorder="1"/>
    <xf numFmtId="0" fontId="2" fillId="0" borderId="17" xfId="1" applyFont="1" applyBorder="1"/>
    <xf numFmtId="0" fontId="2" fillId="0" borderId="0" xfId="1" applyFont="1" applyBorder="1" applyAlignment="1">
      <alignment horizontal="right"/>
    </xf>
    <xf numFmtId="2" fontId="4" fillId="0" borderId="12" xfId="1" applyNumberFormat="1" applyFont="1" applyBorder="1"/>
    <xf numFmtId="0" fontId="7" fillId="0" borderId="0" xfId="1" applyFont="1" applyBorder="1"/>
    <xf numFmtId="0" fontId="7" fillId="0" borderId="0" xfId="1" applyFont="1" applyBorder="1" applyAlignment="1">
      <alignment horizontal="right"/>
    </xf>
    <xf numFmtId="0" fontId="2" fillId="0" borderId="18" xfId="1" applyFont="1" applyBorder="1"/>
    <xf numFmtId="0" fontId="3" fillId="0" borderId="19" xfId="1" applyFont="1" applyBorder="1"/>
    <xf numFmtId="0" fontId="2" fillId="0" borderId="19" xfId="1" applyFont="1" applyBorder="1"/>
    <xf numFmtId="0" fontId="2" fillId="0" borderId="20" xfId="1" applyFont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right"/>
    </xf>
    <xf numFmtId="0" fontId="4" fillId="0" borderId="0" xfId="1" applyFont="1" applyBorder="1" applyAlignment="1">
      <alignment horizontal="right"/>
    </xf>
    <xf numFmtId="43" fontId="2" fillId="0" borderId="0" xfId="1" applyNumberFormat="1" applyFont="1" applyBorder="1"/>
    <xf numFmtId="0" fontId="2" fillId="0" borderId="7" xfId="1" applyFont="1" applyBorder="1"/>
    <xf numFmtId="43" fontId="2" fillId="0" borderId="0" xfId="1" applyNumberFormat="1" applyFont="1"/>
    <xf numFmtId="164" fontId="4" fillId="0" borderId="19" xfId="2" applyFont="1" applyBorder="1" applyAlignment="1"/>
    <xf numFmtId="164" fontId="4" fillId="0" borderId="21" xfId="2" applyFont="1" applyBorder="1" applyAlignment="1"/>
    <xf numFmtId="43" fontId="4" fillId="0" borderId="0" xfId="1" applyNumberFormat="1" applyFont="1" applyBorder="1"/>
    <xf numFmtId="0" fontId="2" fillId="0" borderId="22" xfId="1" applyFont="1" applyBorder="1"/>
    <xf numFmtId="0" fontId="2" fillId="0" borderId="21" xfId="1" applyFont="1" applyBorder="1"/>
    <xf numFmtId="0" fontId="4" fillId="0" borderId="23" xfId="1" applyFont="1" applyBorder="1"/>
    <xf numFmtId="0" fontId="4" fillId="0" borderId="11" xfId="1" applyFont="1" applyBorder="1"/>
    <xf numFmtId="0" fontId="4" fillId="0" borderId="24" xfId="1" applyFont="1" applyBorder="1"/>
    <xf numFmtId="164" fontId="2" fillId="0" borderId="0" xfId="1" applyNumberFormat="1" applyFont="1" applyBorder="1"/>
    <xf numFmtId="0" fontId="4" fillId="0" borderId="5" xfId="1" applyFont="1" applyBorder="1"/>
    <xf numFmtId="0" fontId="2" fillId="0" borderId="6" xfId="1" applyFont="1" applyBorder="1"/>
    <xf numFmtId="0" fontId="2" fillId="0" borderId="25" xfId="1" applyFont="1" applyBorder="1"/>
    <xf numFmtId="0" fontId="2" fillId="0" borderId="11" xfId="1" applyFont="1" applyBorder="1" applyAlignment="1">
      <alignment horizontal="right"/>
    </xf>
    <xf numFmtId="0" fontId="2" fillId="0" borderId="5" xfId="1" applyFont="1" applyBorder="1"/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28" xfId="1" applyFont="1" applyBorder="1"/>
    <xf numFmtId="0" fontId="2" fillId="0" borderId="10" xfId="1" applyFont="1" applyBorder="1"/>
    <xf numFmtId="0" fontId="4" fillId="0" borderId="10" xfId="1" applyFont="1" applyBorder="1"/>
    <xf numFmtId="0" fontId="4" fillId="2" borderId="10" xfId="1" applyFont="1" applyFill="1" applyBorder="1"/>
    <xf numFmtId="16" fontId="2" fillId="0" borderId="29" xfId="1" applyNumberFormat="1" applyFont="1" applyBorder="1"/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44" fontId="4" fillId="0" borderId="0" xfId="1" applyNumberFormat="1" applyFont="1" applyBorder="1"/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/>
    <xf numFmtId="0" fontId="4" fillId="0" borderId="17" xfId="1" applyFont="1" applyBorder="1"/>
    <xf numFmtId="0" fontId="4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164" fontId="2" fillId="0" borderId="4" xfId="2" applyFont="1" applyFill="1" applyBorder="1" applyAlignment="1"/>
    <xf numFmtId="164" fontId="2" fillId="0" borderId="0" xfId="2" applyFont="1" applyFill="1" applyBorder="1" applyAlignment="1"/>
    <xf numFmtId="0" fontId="4" fillId="0" borderId="0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left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4" fillId="0" borderId="5" xfId="2" applyFont="1" applyBorder="1" applyAlignment="1"/>
    <xf numFmtId="164" fontId="4" fillId="0" borderId="6" xfId="2" applyFont="1" applyBorder="1" applyAlignment="1"/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4" fillId="0" borderId="4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9" xfId="1" applyFont="1" applyBorder="1" applyAlignment="1">
      <alignment horizontal="right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164" fontId="2" fillId="0" borderId="5" xfId="2" applyFont="1" applyBorder="1" applyAlignment="1">
      <alignment horizontal="center"/>
    </xf>
    <xf numFmtId="164" fontId="2" fillId="0" borderId="16" xfId="2" applyFont="1" applyBorder="1" applyAlignment="1">
      <alignment horizontal="center"/>
    </xf>
    <xf numFmtId="4" fontId="4" fillId="0" borderId="0" xfId="1" applyNumberFormat="1" applyFont="1" applyBorder="1" applyAlignment="1">
      <alignment horizontal="right"/>
    </xf>
    <xf numFmtId="4" fontId="4" fillId="0" borderId="9" xfId="1" applyNumberFormat="1" applyFont="1" applyBorder="1" applyAlignment="1">
      <alignment horizontal="right"/>
    </xf>
    <xf numFmtId="164" fontId="2" fillId="0" borderId="12" xfId="2" applyFont="1" applyBorder="1" applyAlignment="1">
      <alignment horizontal="center"/>
    </xf>
    <xf numFmtId="164" fontId="2" fillId="0" borderId="5" xfId="2" applyFont="1" applyBorder="1" applyAlignment="1">
      <alignment horizontal="left"/>
    </xf>
    <xf numFmtId="164" fontId="2" fillId="0" borderId="6" xfId="2" applyFont="1" applyBorder="1" applyAlignment="1">
      <alignment horizontal="left"/>
    </xf>
    <xf numFmtId="164" fontId="2" fillId="0" borderId="0" xfId="2" applyFont="1" applyBorder="1" applyAlignment="1">
      <alignment horizontal="center"/>
    </xf>
    <xf numFmtId="44" fontId="2" fillId="0" borderId="12" xfId="1" applyNumberFormat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44" fontId="8" fillId="0" borderId="12" xfId="1" applyNumberFormat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164" fontId="2" fillId="0" borderId="6" xfId="2" applyFont="1" applyBorder="1" applyAlignment="1">
      <alignment horizontal="center"/>
    </xf>
    <xf numFmtId="164" fontId="2" fillId="0" borderId="5" xfId="2" applyFont="1" applyBorder="1" applyAlignment="1"/>
    <xf numFmtId="164" fontId="2" fillId="0" borderId="6" xfId="2" applyFont="1" applyBorder="1" applyAlignment="1"/>
    <xf numFmtId="0" fontId="4" fillId="0" borderId="0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164" fontId="4" fillId="0" borderId="5" xfId="2" applyFont="1" applyBorder="1" applyAlignment="1">
      <alignment horizontal="center"/>
    </xf>
    <xf numFmtId="164" fontId="4" fillId="0" borderId="6" xfId="2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2" fillId="0" borderId="17" xfId="1" applyNumberFormat="1" applyFont="1" applyBorder="1" applyAlignment="1">
      <alignment horizontal="center"/>
    </xf>
    <xf numFmtId="164" fontId="2" fillId="0" borderId="15" xfId="1" applyNumberFormat="1" applyFont="1" applyBorder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164" fontId="2" fillId="0" borderId="15" xfId="1" applyNumberFormat="1" applyFont="1" applyFill="1" applyBorder="1" applyAlignment="1">
      <alignment horizontal="center"/>
    </xf>
    <xf numFmtId="164" fontId="2" fillId="0" borderId="16" xfId="1" applyNumberFormat="1" applyFont="1" applyFill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left"/>
    </xf>
    <xf numFmtId="164" fontId="2" fillId="0" borderId="17" xfId="0" applyNumberFormat="1" applyFont="1" applyBorder="1" applyAlignment="1">
      <alignment horizontal="left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1" fillId="0" borderId="19" xfId="1" applyBorder="1" applyAlignment="1">
      <alignment horizontal="center"/>
    </xf>
    <xf numFmtId="0" fontId="1" fillId="0" borderId="21" xfId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4" fillId="0" borderId="25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wrapText="1"/>
    </xf>
  </cellXfs>
  <cellStyles count="3">
    <cellStyle name="Moneda 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78"/>
  <sheetViews>
    <sheetView topLeftCell="A4" zoomScaleNormal="100" workbookViewId="0">
      <selection activeCell="Q18" sqref="Q18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51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 t="s">
        <v>205</v>
      </c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66"/>
      <c r="M4" s="166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66" t="s">
        <v>2</v>
      </c>
      <c r="M5" s="166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30</v>
      </c>
      <c r="K8" s="164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4207.6000000000004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69"/>
      <c r="B11" s="171">
        <f>$M$9</f>
        <v>4207.6000000000004</v>
      </c>
      <c r="C11" s="172"/>
      <c r="D11" s="173" t="s">
        <v>270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268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67">
        <v>31</v>
      </c>
      <c r="F16" s="164" t="s">
        <v>5</v>
      </c>
      <c r="G16" s="179" t="s">
        <v>12</v>
      </c>
      <c r="H16" s="179"/>
      <c r="I16" s="164" t="s">
        <v>13</v>
      </c>
      <c r="J16" s="167">
        <v>1</v>
      </c>
      <c r="K16" s="164" t="s">
        <v>14</v>
      </c>
      <c r="L16" s="179" t="s">
        <v>243</v>
      </c>
      <c r="M16" s="179"/>
      <c r="N16" s="13">
        <v>2019</v>
      </c>
      <c r="P16" s="19"/>
    </row>
    <row r="17" spans="1:22" ht="12" thickBot="1">
      <c r="A17" s="5"/>
      <c r="B17" s="191">
        <v>27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64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164" t="s">
        <v>28</v>
      </c>
      <c r="F24" s="204">
        <v>1120</v>
      </c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1</v>
      </c>
      <c r="E25" s="164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2880</v>
      </c>
      <c r="N25" s="210"/>
    </row>
    <row r="26" spans="1:22">
      <c r="A26" s="5"/>
      <c r="B26" s="22" t="s">
        <v>32</v>
      </c>
      <c r="C26" s="6"/>
      <c r="D26" s="24"/>
      <c r="E26" s="164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64" t="s">
        <v>28</v>
      </c>
      <c r="G27" s="179" t="s">
        <v>68</v>
      </c>
      <c r="H27" s="179"/>
      <c r="I27" s="179"/>
      <c r="J27" s="25">
        <v>260</v>
      </c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68</v>
      </c>
      <c r="D28" s="179"/>
      <c r="E28" s="179"/>
      <c r="F28" s="27" t="s">
        <v>28</v>
      </c>
      <c r="G28" s="179" t="s">
        <v>190</v>
      </c>
      <c r="H28" s="179"/>
      <c r="I28" s="179"/>
      <c r="J28" s="25">
        <v>8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269</v>
      </c>
      <c r="D29" s="179"/>
      <c r="E29" s="179"/>
      <c r="F29" s="164" t="s">
        <v>28</v>
      </c>
      <c r="G29" s="179" t="s">
        <v>68</v>
      </c>
      <c r="H29" s="179"/>
      <c r="I29" s="179"/>
      <c r="J29" s="25">
        <v>8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68</v>
      </c>
      <c r="D30" s="179"/>
      <c r="E30" s="179"/>
      <c r="F30" s="27" t="s">
        <v>28</v>
      </c>
      <c r="G30" s="179" t="s">
        <v>33</v>
      </c>
      <c r="H30" s="179"/>
      <c r="I30" s="179"/>
      <c r="J30" s="25">
        <v>260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79" t="s">
        <v>37</v>
      </c>
      <c r="D31" s="179"/>
      <c r="E31" s="179"/>
      <c r="F31" s="164" t="s">
        <v>28</v>
      </c>
      <c r="G31" s="179" t="s">
        <v>37</v>
      </c>
      <c r="H31" s="179"/>
      <c r="I31" s="179"/>
      <c r="J31" s="25">
        <v>150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79"/>
      <c r="D32" s="179"/>
      <c r="E32" s="179"/>
      <c r="F32" s="27" t="s">
        <v>28</v>
      </c>
      <c r="G32" s="179"/>
      <c r="H32" s="179"/>
      <c r="I32" s="179"/>
      <c r="J32" s="25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/>
      <c r="D33" s="202"/>
      <c r="E33" s="202"/>
      <c r="F33" s="27" t="s">
        <v>28</v>
      </c>
      <c r="G33" s="202"/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64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64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64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64" t="s">
        <v>28</v>
      </c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202"/>
      <c r="D40" s="202"/>
      <c r="E40" s="202"/>
      <c r="F40" s="164" t="s">
        <v>28</v>
      </c>
      <c r="G40" s="202"/>
      <c r="H40" s="202"/>
      <c r="I40" s="202"/>
      <c r="J40" s="29"/>
      <c r="K40" s="6" t="s">
        <v>35</v>
      </c>
      <c r="L40" s="170"/>
      <c r="M40" s="209">
        <f>M25</f>
        <v>2880</v>
      </c>
      <c r="N40" s="210"/>
    </row>
    <row r="41" spans="1:18">
      <c r="A41" s="5"/>
      <c r="B41" s="5"/>
      <c r="C41" s="202"/>
      <c r="D41" s="202"/>
      <c r="E41" s="202"/>
      <c r="F41" s="164" t="s">
        <v>28</v>
      </c>
      <c r="G41" s="202"/>
      <c r="H41" s="202"/>
      <c r="I41" s="202"/>
      <c r="J41" s="29"/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202"/>
      <c r="D42" s="202"/>
      <c r="E42" s="202"/>
      <c r="F42" s="6"/>
      <c r="G42" s="202"/>
      <c r="H42" s="202"/>
      <c r="I42" s="202"/>
      <c r="J42" s="29"/>
      <c r="K42" s="219" t="s">
        <v>42</v>
      </c>
      <c r="L42" s="220"/>
      <c r="M42" s="217">
        <v>230</v>
      </c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/>
      <c r="I43" s="177"/>
      <c r="J43" s="122">
        <f>SUM(J27:J42)</f>
        <v>686</v>
      </c>
      <c r="K43" s="42"/>
      <c r="L43" s="165" t="s">
        <v>32</v>
      </c>
      <c r="M43" s="204">
        <f>J43*J44</f>
        <v>1097.6000000000001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66" t="s">
        <v>39</v>
      </c>
      <c r="J44" s="34">
        <v>1.6</v>
      </c>
      <c r="K44" s="42"/>
      <c r="L44" s="165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65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70"/>
      <c r="F46" s="223">
        <v>0</v>
      </c>
      <c r="G46" s="224"/>
      <c r="H46" s="165"/>
      <c r="I46" s="165"/>
      <c r="J46" s="165"/>
      <c r="K46" s="6" t="s">
        <v>47</v>
      </c>
      <c r="L46" s="170"/>
      <c r="M46" s="181">
        <f>M43+M42+M40+M44+M45</f>
        <v>4207.6000000000004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70"/>
      <c r="F47" s="225">
        <v>0</v>
      </c>
      <c r="G47" s="226"/>
      <c r="H47" s="165"/>
      <c r="I47" s="165"/>
      <c r="J47" s="165"/>
      <c r="K47" s="6" t="s">
        <v>49</v>
      </c>
      <c r="L47" s="170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70"/>
      <c r="F48" s="229">
        <f>SUM(F46:G47)</f>
        <v>0</v>
      </c>
      <c r="G48" s="230"/>
      <c r="H48" s="165"/>
      <c r="I48" s="165"/>
      <c r="J48" s="165"/>
      <c r="K48" s="6"/>
      <c r="L48" s="170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70"/>
      <c r="F49" s="225">
        <v>0</v>
      </c>
      <c r="G49" s="226"/>
      <c r="H49" s="165"/>
      <c r="I49" s="165"/>
      <c r="J49" s="165"/>
      <c r="K49" s="6"/>
      <c r="L49" s="170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70"/>
      <c r="F50" s="229">
        <f>SUM(F48:G49)</f>
        <v>0</v>
      </c>
      <c r="G50" s="230"/>
      <c r="H50" s="165"/>
      <c r="I50" s="165"/>
      <c r="J50" s="165"/>
      <c r="K50" s="6"/>
      <c r="L50" s="170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70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70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70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70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70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70"/>
      <c r="F56" s="233">
        <f>+M46-F55</f>
        <v>4207.6000000000004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4207.6000000000004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63"/>
      <c r="C59" s="164"/>
      <c r="D59" s="164"/>
      <c r="E59" s="164"/>
      <c r="F59" s="164"/>
      <c r="G59" s="164"/>
      <c r="H59" s="6"/>
      <c r="I59" s="164"/>
      <c r="J59" s="164"/>
      <c r="K59" s="164"/>
      <c r="L59" s="164"/>
      <c r="M59" s="164"/>
      <c r="N59" s="168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118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76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9"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7:G47"/>
    <mergeCell ref="M47:N47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P42:Q42"/>
    <mergeCell ref="M44:N44"/>
    <mergeCell ref="M45:N45"/>
    <mergeCell ref="F46:G46"/>
    <mergeCell ref="M46:N46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42:E42"/>
    <mergeCell ref="G42:I42"/>
    <mergeCell ref="K42:L42"/>
    <mergeCell ref="M42:N42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V78"/>
  <sheetViews>
    <sheetView topLeftCell="A16" zoomScaleNormal="100" workbookViewId="0">
      <selection activeCell="W3" sqref="W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50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 t="s">
        <v>205</v>
      </c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66"/>
      <c r="M4" s="166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66" t="s">
        <v>2</v>
      </c>
      <c r="M5" s="166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30</v>
      </c>
      <c r="K8" s="164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3559.6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69"/>
      <c r="B11" s="171">
        <f>$M$9</f>
        <v>3559.6</v>
      </c>
      <c r="C11" s="172"/>
      <c r="D11" s="173" t="s">
        <v>267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260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67">
        <v>3</v>
      </c>
      <c r="F16" s="164" t="s">
        <v>5</v>
      </c>
      <c r="G16" s="179" t="s">
        <v>242</v>
      </c>
      <c r="H16" s="179"/>
      <c r="I16" s="164" t="s">
        <v>13</v>
      </c>
      <c r="J16" s="167">
        <v>7</v>
      </c>
      <c r="K16" s="164" t="s">
        <v>14</v>
      </c>
      <c r="L16" s="179" t="s">
        <v>243</v>
      </c>
      <c r="M16" s="179"/>
      <c r="N16" s="13">
        <v>2019</v>
      </c>
      <c r="P16" s="19"/>
    </row>
    <row r="17" spans="1:22" ht="12" thickBot="1">
      <c r="A17" s="5"/>
      <c r="B17" s="191">
        <v>27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64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164" t="s">
        <v>28</v>
      </c>
      <c r="F24" s="204">
        <v>1120</v>
      </c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2</v>
      </c>
      <c r="E25" s="164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2400</v>
      </c>
      <c r="N25" s="210"/>
    </row>
    <row r="26" spans="1:22">
      <c r="A26" s="5"/>
      <c r="B26" s="22" t="s">
        <v>32</v>
      </c>
      <c r="C26" s="6"/>
      <c r="D26" s="24"/>
      <c r="E26" s="164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64" t="s">
        <v>28</v>
      </c>
      <c r="G27" s="179" t="s">
        <v>263</v>
      </c>
      <c r="H27" s="179"/>
      <c r="I27" s="179"/>
      <c r="J27" s="25">
        <v>80</v>
      </c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264</v>
      </c>
      <c r="D28" s="179"/>
      <c r="E28" s="179"/>
      <c r="F28" s="27" t="s">
        <v>28</v>
      </c>
      <c r="G28" s="179" t="s">
        <v>33</v>
      </c>
      <c r="H28" s="179"/>
      <c r="I28" s="179"/>
      <c r="J28" s="25">
        <v>80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33</v>
      </c>
      <c r="D29" s="179"/>
      <c r="E29" s="179"/>
      <c r="F29" s="164" t="s">
        <v>28</v>
      </c>
      <c r="G29" s="179" t="s">
        <v>261</v>
      </c>
      <c r="H29" s="179"/>
      <c r="I29" s="179"/>
      <c r="J29" s="25">
        <v>148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262</v>
      </c>
      <c r="D30" s="179"/>
      <c r="E30" s="179"/>
      <c r="F30" s="27" t="s">
        <v>28</v>
      </c>
      <c r="G30" s="179" t="s">
        <v>33</v>
      </c>
      <c r="H30" s="179"/>
      <c r="I30" s="179"/>
      <c r="J30" s="25">
        <v>148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79" t="s">
        <v>37</v>
      </c>
      <c r="D31" s="179"/>
      <c r="E31" s="179"/>
      <c r="F31" s="164" t="s">
        <v>28</v>
      </c>
      <c r="G31" s="179" t="s">
        <v>37</v>
      </c>
      <c r="H31" s="179"/>
      <c r="I31" s="179"/>
      <c r="J31" s="25">
        <v>100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79"/>
      <c r="D32" s="179"/>
      <c r="E32" s="179"/>
      <c r="F32" s="27" t="s">
        <v>28</v>
      </c>
      <c r="G32" s="179"/>
      <c r="H32" s="179"/>
      <c r="I32" s="179"/>
      <c r="J32" s="25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/>
      <c r="D33" s="202"/>
      <c r="E33" s="202"/>
      <c r="F33" s="27" t="s">
        <v>28</v>
      </c>
      <c r="G33" s="202"/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64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64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64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64" t="s">
        <v>28</v>
      </c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202"/>
      <c r="D40" s="202"/>
      <c r="E40" s="202"/>
      <c r="F40" s="164" t="s">
        <v>28</v>
      </c>
      <c r="G40" s="202"/>
      <c r="H40" s="202"/>
      <c r="I40" s="202"/>
      <c r="J40" s="29"/>
      <c r="K40" s="6" t="s">
        <v>35</v>
      </c>
      <c r="L40" s="170"/>
      <c r="M40" s="209">
        <f>M25</f>
        <v>2400</v>
      </c>
      <c r="N40" s="210"/>
    </row>
    <row r="41" spans="1:18">
      <c r="A41" s="5"/>
      <c r="B41" s="5"/>
      <c r="C41" s="202"/>
      <c r="D41" s="202"/>
      <c r="E41" s="202"/>
      <c r="F41" s="164" t="s">
        <v>28</v>
      </c>
      <c r="G41" s="202"/>
      <c r="H41" s="202"/>
      <c r="I41" s="202"/>
      <c r="J41" s="29"/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202"/>
      <c r="D42" s="202"/>
      <c r="E42" s="202"/>
      <c r="F42" s="6"/>
      <c r="G42" s="202"/>
      <c r="H42" s="202"/>
      <c r="I42" s="202"/>
      <c r="J42" s="29"/>
      <c r="K42" s="219" t="s">
        <v>42</v>
      </c>
      <c r="L42" s="220"/>
      <c r="M42" s="217">
        <f>135*2</f>
        <v>270</v>
      </c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/>
      <c r="I43" s="177"/>
      <c r="J43" s="122">
        <f>SUM(J27:J42)</f>
        <v>556</v>
      </c>
      <c r="K43" s="42"/>
      <c r="L43" s="165" t="s">
        <v>32</v>
      </c>
      <c r="M43" s="204">
        <f>J43*J44</f>
        <v>889.6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66" t="s">
        <v>39</v>
      </c>
      <c r="J44" s="34">
        <v>1.6</v>
      </c>
      <c r="K44" s="42"/>
      <c r="L44" s="165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65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70"/>
      <c r="F46" s="223">
        <v>0</v>
      </c>
      <c r="G46" s="224"/>
      <c r="H46" s="165"/>
      <c r="I46" s="165"/>
      <c r="J46" s="165"/>
      <c r="K46" s="6" t="s">
        <v>47</v>
      </c>
      <c r="L46" s="170"/>
      <c r="M46" s="181">
        <f>M43+M42+M40+M44+M45</f>
        <v>3559.6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70"/>
      <c r="F47" s="225">
        <v>0</v>
      </c>
      <c r="G47" s="226"/>
      <c r="H47" s="165"/>
      <c r="I47" s="165"/>
      <c r="J47" s="165"/>
      <c r="K47" s="6" t="s">
        <v>49</v>
      </c>
      <c r="L47" s="170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70"/>
      <c r="F48" s="229">
        <f>SUM(F46:G47)</f>
        <v>0</v>
      </c>
      <c r="G48" s="230"/>
      <c r="H48" s="165"/>
      <c r="I48" s="165"/>
      <c r="J48" s="165"/>
      <c r="K48" s="6"/>
      <c r="L48" s="170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70"/>
      <c r="F49" s="225">
        <v>0</v>
      </c>
      <c r="G49" s="226"/>
      <c r="H49" s="165"/>
      <c r="I49" s="165"/>
      <c r="J49" s="165"/>
      <c r="K49" s="6"/>
      <c r="L49" s="170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70"/>
      <c r="F50" s="229">
        <f>SUM(F48:G49)</f>
        <v>0</v>
      </c>
      <c r="G50" s="230"/>
      <c r="H50" s="165"/>
      <c r="I50" s="165"/>
      <c r="J50" s="165"/>
      <c r="K50" s="6"/>
      <c r="L50" s="170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70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70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70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70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70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70"/>
      <c r="F56" s="233">
        <f>+M46-F55</f>
        <v>3559.6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3559.6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63"/>
      <c r="C59" s="164"/>
      <c r="D59" s="164"/>
      <c r="E59" s="164"/>
      <c r="F59" s="164"/>
      <c r="G59" s="164"/>
      <c r="H59" s="6"/>
      <c r="I59" s="164"/>
      <c r="J59" s="164"/>
      <c r="K59" s="164"/>
      <c r="L59" s="164"/>
      <c r="M59" s="164"/>
      <c r="N59" s="168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265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266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9"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7:G47"/>
    <mergeCell ref="M47:N47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P42:Q42"/>
    <mergeCell ref="M44:N44"/>
    <mergeCell ref="M45:N45"/>
    <mergeCell ref="F46:G46"/>
    <mergeCell ref="M46:N46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42:E42"/>
    <mergeCell ref="G42:I42"/>
    <mergeCell ref="K42:L42"/>
    <mergeCell ref="M42:N42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V78"/>
  <sheetViews>
    <sheetView zoomScaleNormal="100" workbookViewId="0">
      <selection activeCell="Q12" sqref="Q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49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 t="s">
        <v>205</v>
      </c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58"/>
      <c r="M4" s="158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58" t="s">
        <v>2</v>
      </c>
      <c r="M5" s="158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29</v>
      </c>
      <c r="K8" s="156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5120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61"/>
      <c r="B11" s="171">
        <f>$M$9</f>
        <v>5120</v>
      </c>
      <c r="C11" s="172"/>
      <c r="D11" s="173" t="s">
        <v>218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256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59">
        <v>3</v>
      </c>
      <c r="F16" s="156" t="s">
        <v>5</v>
      </c>
      <c r="G16" s="179" t="s">
        <v>242</v>
      </c>
      <c r="H16" s="179"/>
      <c r="I16" s="156" t="s">
        <v>13</v>
      </c>
      <c r="J16" s="159">
        <v>7</v>
      </c>
      <c r="K16" s="156" t="s">
        <v>14</v>
      </c>
      <c r="L16" s="179" t="s">
        <v>243</v>
      </c>
      <c r="M16" s="179"/>
      <c r="N16" s="13">
        <v>2019</v>
      </c>
      <c r="P16" s="19"/>
    </row>
    <row r="17" spans="1:22" ht="12" thickBot="1">
      <c r="A17" s="5"/>
      <c r="B17" s="191">
        <v>27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56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4</v>
      </c>
      <c r="E24" s="156" t="s">
        <v>28</v>
      </c>
      <c r="F24" s="204">
        <v>1120</v>
      </c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1</v>
      </c>
      <c r="E25" s="156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5120</v>
      </c>
      <c r="N25" s="210"/>
    </row>
    <row r="26" spans="1:22">
      <c r="A26" s="5"/>
      <c r="B26" s="22" t="s">
        <v>32</v>
      </c>
      <c r="C26" s="6"/>
      <c r="D26" s="24"/>
      <c r="E26" s="156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56" t="s">
        <v>28</v>
      </c>
      <c r="G27" s="179" t="s">
        <v>209</v>
      </c>
      <c r="H27" s="179"/>
      <c r="I27" s="179"/>
      <c r="J27" s="25"/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209</v>
      </c>
      <c r="D28" s="179"/>
      <c r="E28" s="179"/>
      <c r="F28" s="27" t="s">
        <v>28</v>
      </c>
      <c r="G28" s="179" t="s">
        <v>34</v>
      </c>
      <c r="H28" s="179"/>
      <c r="I28" s="179"/>
      <c r="J28" s="25"/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34</v>
      </c>
      <c r="D29" s="179"/>
      <c r="E29" s="179"/>
      <c r="F29" s="27" t="s">
        <v>28</v>
      </c>
      <c r="G29" s="179" t="s">
        <v>211</v>
      </c>
      <c r="H29" s="179"/>
      <c r="I29" s="179"/>
      <c r="J29" s="25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257</v>
      </c>
      <c r="D30" s="179"/>
      <c r="E30" s="179"/>
      <c r="F30" s="27" t="s">
        <v>28</v>
      </c>
      <c r="G30" s="179" t="s">
        <v>34</v>
      </c>
      <c r="H30" s="179"/>
      <c r="I30" s="179"/>
      <c r="J30" s="28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79" t="s">
        <v>34</v>
      </c>
      <c r="D31" s="179"/>
      <c r="E31" s="179"/>
      <c r="F31" s="27" t="s">
        <v>28</v>
      </c>
      <c r="G31" s="179" t="s">
        <v>213</v>
      </c>
      <c r="H31" s="179"/>
      <c r="I31" s="179"/>
      <c r="J31" s="25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79" t="s">
        <v>213</v>
      </c>
      <c r="D32" s="179"/>
      <c r="E32" s="179"/>
      <c r="F32" s="27" t="s">
        <v>28</v>
      </c>
      <c r="G32" s="179" t="s">
        <v>34</v>
      </c>
      <c r="H32" s="179"/>
      <c r="I32" s="179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34</v>
      </c>
      <c r="D33" s="202"/>
      <c r="E33" s="202"/>
      <c r="F33" s="27" t="s">
        <v>28</v>
      </c>
      <c r="G33" s="202" t="s">
        <v>213</v>
      </c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 t="s">
        <v>213</v>
      </c>
      <c r="D34" s="179"/>
      <c r="E34" s="179"/>
      <c r="F34" s="27" t="s">
        <v>28</v>
      </c>
      <c r="G34" s="179" t="s">
        <v>211</v>
      </c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 t="s">
        <v>257</v>
      </c>
      <c r="D35" s="202"/>
      <c r="E35" s="202"/>
      <c r="F35" s="27" t="s">
        <v>28</v>
      </c>
      <c r="G35" s="202" t="s">
        <v>34</v>
      </c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 t="s">
        <v>34</v>
      </c>
      <c r="D36" s="202"/>
      <c r="E36" s="202"/>
      <c r="F36" s="156" t="s">
        <v>28</v>
      </c>
      <c r="G36" s="202" t="s">
        <v>210</v>
      </c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 t="s">
        <v>258</v>
      </c>
      <c r="D37" s="202"/>
      <c r="E37" s="202"/>
      <c r="F37" s="156" t="s">
        <v>28</v>
      </c>
      <c r="G37" s="202" t="s">
        <v>34</v>
      </c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 t="s">
        <v>34</v>
      </c>
      <c r="D38" s="202"/>
      <c r="E38" s="202"/>
      <c r="F38" s="156" t="s">
        <v>28</v>
      </c>
      <c r="G38" s="202" t="s">
        <v>33</v>
      </c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 t="s">
        <v>37</v>
      </c>
      <c r="D39" s="202"/>
      <c r="E39" s="202"/>
      <c r="F39" s="156" t="s">
        <v>28</v>
      </c>
      <c r="G39" s="202" t="s">
        <v>37</v>
      </c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202"/>
      <c r="D40" s="202"/>
      <c r="E40" s="202"/>
      <c r="F40" s="156" t="s">
        <v>28</v>
      </c>
      <c r="G40" s="202"/>
      <c r="H40" s="202"/>
      <c r="I40" s="202"/>
      <c r="J40" s="29"/>
      <c r="K40" s="6" t="s">
        <v>35</v>
      </c>
      <c r="L40" s="162"/>
      <c r="M40" s="209">
        <f>M25</f>
        <v>5120</v>
      </c>
      <c r="N40" s="210"/>
    </row>
    <row r="41" spans="1:18">
      <c r="A41" s="5"/>
      <c r="B41" s="5"/>
      <c r="C41" s="202"/>
      <c r="D41" s="202"/>
      <c r="E41" s="202"/>
      <c r="F41" s="156" t="s">
        <v>28</v>
      </c>
      <c r="G41" s="202"/>
      <c r="H41" s="202"/>
      <c r="I41" s="202"/>
      <c r="J41" s="29"/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202"/>
      <c r="D42" s="202"/>
      <c r="E42" s="202"/>
      <c r="F42" s="6"/>
      <c r="G42" s="202"/>
      <c r="H42" s="202"/>
      <c r="I42" s="202"/>
      <c r="J42" s="29"/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/>
      <c r="I43" s="177"/>
      <c r="J43" s="122">
        <f>SUM(J27:J42)</f>
        <v>0</v>
      </c>
      <c r="K43" s="42"/>
      <c r="L43" s="157" t="s">
        <v>32</v>
      </c>
      <c r="M43" s="204">
        <f>J43*J44</f>
        <v>0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58" t="s">
        <v>39</v>
      </c>
      <c r="J44" s="34">
        <v>2.2000000000000002</v>
      </c>
      <c r="K44" s="42"/>
      <c r="L44" s="157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57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62"/>
      <c r="F46" s="223">
        <v>0</v>
      </c>
      <c r="G46" s="224"/>
      <c r="H46" s="157"/>
      <c r="I46" s="157"/>
      <c r="J46" s="157"/>
      <c r="K46" s="6" t="s">
        <v>47</v>
      </c>
      <c r="L46" s="162"/>
      <c r="M46" s="181">
        <f>M43+M42+M40+M44+M45</f>
        <v>5120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62"/>
      <c r="F47" s="225">
        <v>0</v>
      </c>
      <c r="G47" s="226"/>
      <c r="H47" s="157"/>
      <c r="I47" s="157"/>
      <c r="J47" s="157"/>
      <c r="K47" s="6" t="s">
        <v>49</v>
      </c>
      <c r="L47" s="162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62"/>
      <c r="F48" s="229">
        <f>SUM(F46:G47)</f>
        <v>0</v>
      </c>
      <c r="G48" s="230"/>
      <c r="H48" s="157"/>
      <c r="I48" s="157"/>
      <c r="J48" s="157"/>
      <c r="K48" s="6"/>
      <c r="L48" s="162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62"/>
      <c r="F49" s="225">
        <v>0</v>
      </c>
      <c r="G49" s="226"/>
      <c r="H49" s="157"/>
      <c r="I49" s="157"/>
      <c r="J49" s="157"/>
      <c r="K49" s="6"/>
      <c r="L49" s="162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62"/>
      <c r="F50" s="229">
        <f>SUM(F48:G49)</f>
        <v>0</v>
      </c>
      <c r="G50" s="230"/>
      <c r="H50" s="157"/>
      <c r="I50" s="157"/>
      <c r="J50" s="157"/>
      <c r="K50" s="6"/>
      <c r="L50" s="162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62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62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62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62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62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62"/>
      <c r="F56" s="233">
        <f>+M46-F55</f>
        <v>5120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5120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55"/>
      <c r="C59" s="156"/>
      <c r="D59" s="156"/>
      <c r="E59" s="156"/>
      <c r="F59" s="156"/>
      <c r="G59" s="156"/>
      <c r="H59" s="6"/>
      <c r="I59" s="156"/>
      <c r="J59" s="156"/>
      <c r="K59" s="156"/>
      <c r="L59" s="156"/>
      <c r="M59" s="156"/>
      <c r="N59" s="160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102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103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9">
    <mergeCell ref="B11:C11"/>
    <mergeCell ref="D11:N11"/>
    <mergeCell ref="M2:N2"/>
    <mergeCell ref="L3:M3"/>
    <mergeCell ref="L8:M8"/>
    <mergeCell ref="K9:L9"/>
    <mergeCell ref="M9:N9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41:E41"/>
    <mergeCell ref="G41:I41"/>
    <mergeCell ref="M41:N41"/>
    <mergeCell ref="C42:E42"/>
    <mergeCell ref="G42:I42"/>
    <mergeCell ref="K42:L42"/>
    <mergeCell ref="M42:N42"/>
    <mergeCell ref="C39:E39"/>
    <mergeCell ref="G39:I39"/>
    <mergeCell ref="C40:E40"/>
    <mergeCell ref="G40:I40"/>
    <mergeCell ref="M40:N40"/>
    <mergeCell ref="P42:Q42"/>
    <mergeCell ref="M44:N44"/>
    <mergeCell ref="M45:N45"/>
    <mergeCell ref="F46:G46"/>
    <mergeCell ref="M46:N46"/>
    <mergeCell ref="H43:I43"/>
    <mergeCell ref="M43:N43"/>
    <mergeCell ref="F47:G47"/>
    <mergeCell ref="M47:N47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78"/>
  <sheetViews>
    <sheetView topLeftCell="A33" zoomScaleNormal="100" workbookViewId="0">
      <selection activeCell="I64" sqref="I64:N6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48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 t="s">
        <v>205</v>
      </c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58"/>
      <c r="M4" s="158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58" t="s">
        <v>2</v>
      </c>
      <c r="M5" s="158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29</v>
      </c>
      <c r="K8" s="156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5120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61"/>
      <c r="B11" s="171">
        <f>$M$9</f>
        <v>5120</v>
      </c>
      <c r="C11" s="172"/>
      <c r="D11" s="173" t="s">
        <v>218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256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59">
        <v>3</v>
      </c>
      <c r="F16" s="156" t="s">
        <v>5</v>
      </c>
      <c r="G16" s="179" t="s">
        <v>242</v>
      </c>
      <c r="H16" s="179"/>
      <c r="I16" s="156" t="s">
        <v>13</v>
      </c>
      <c r="J16" s="159">
        <v>7</v>
      </c>
      <c r="K16" s="156" t="s">
        <v>14</v>
      </c>
      <c r="L16" s="179" t="s">
        <v>243</v>
      </c>
      <c r="M16" s="179"/>
      <c r="N16" s="13">
        <v>2019</v>
      </c>
      <c r="P16" s="19"/>
    </row>
    <row r="17" spans="1:22" ht="12" thickBot="1">
      <c r="A17" s="5"/>
      <c r="B17" s="191">
        <v>27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56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4</v>
      </c>
      <c r="E24" s="156" t="s">
        <v>28</v>
      </c>
      <c r="F24" s="204">
        <v>1120</v>
      </c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1</v>
      </c>
      <c r="E25" s="156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5120</v>
      </c>
      <c r="N25" s="210"/>
    </row>
    <row r="26" spans="1:22">
      <c r="A26" s="5"/>
      <c r="B26" s="22" t="s">
        <v>32</v>
      </c>
      <c r="C26" s="6"/>
      <c r="D26" s="24"/>
      <c r="E26" s="156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56" t="s">
        <v>28</v>
      </c>
      <c r="G27" s="179" t="s">
        <v>209</v>
      </c>
      <c r="H27" s="179"/>
      <c r="I27" s="179"/>
      <c r="J27" s="25"/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209</v>
      </c>
      <c r="D28" s="179"/>
      <c r="E28" s="179"/>
      <c r="F28" s="27" t="s">
        <v>28</v>
      </c>
      <c r="G28" s="179" t="s">
        <v>34</v>
      </c>
      <c r="H28" s="179"/>
      <c r="I28" s="179"/>
      <c r="J28" s="25"/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34</v>
      </c>
      <c r="D29" s="179"/>
      <c r="E29" s="179"/>
      <c r="F29" s="27" t="s">
        <v>28</v>
      </c>
      <c r="G29" s="179" t="s">
        <v>211</v>
      </c>
      <c r="H29" s="179"/>
      <c r="I29" s="179"/>
      <c r="J29" s="25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257</v>
      </c>
      <c r="D30" s="179"/>
      <c r="E30" s="179"/>
      <c r="F30" s="27" t="s">
        <v>28</v>
      </c>
      <c r="G30" s="179" t="s">
        <v>34</v>
      </c>
      <c r="H30" s="179"/>
      <c r="I30" s="179"/>
      <c r="J30" s="28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79" t="s">
        <v>34</v>
      </c>
      <c r="D31" s="179"/>
      <c r="E31" s="179"/>
      <c r="F31" s="27" t="s">
        <v>28</v>
      </c>
      <c r="G31" s="179" t="s">
        <v>213</v>
      </c>
      <c r="H31" s="179"/>
      <c r="I31" s="179"/>
      <c r="J31" s="25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79" t="s">
        <v>213</v>
      </c>
      <c r="D32" s="179"/>
      <c r="E32" s="179"/>
      <c r="F32" s="27" t="s">
        <v>28</v>
      </c>
      <c r="G32" s="179" t="s">
        <v>34</v>
      </c>
      <c r="H32" s="179"/>
      <c r="I32" s="179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34</v>
      </c>
      <c r="D33" s="202"/>
      <c r="E33" s="202"/>
      <c r="F33" s="27" t="s">
        <v>28</v>
      </c>
      <c r="G33" s="202" t="s">
        <v>213</v>
      </c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 t="s">
        <v>213</v>
      </c>
      <c r="D34" s="179"/>
      <c r="E34" s="179"/>
      <c r="F34" s="27" t="s">
        <v>28</v>
      </c>
      <c r="G34" s="179" t="s">
        <v>211</v>
      </c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 t="s">
        <v>257</v>
      </c>
      <c r="D35" s="202"/>
      <c r="E35" s="202"/>
      <c r="F35" s="27" t="s">
        <v>28</v>
      </c>
      <c r="G35" s="202" t="s">
        <v>34</v>
      </c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 t="s">
        <v>34</v>
      </c>
      <c r="D36" s="202"/>
      <c r="E36" s="202"/>
      <c r="F36" s="156" t="s">
        <v>28</v>
      </c>
      <c r="G36" s="202" t="s">
        <v>210</v>
      </c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 t="s">
        <v>258</v>
      </c>
      <c r="D37" s="202"/>
      <c r="E37" s="202"/>
      <c r="F37" s="156" t="s">
        <v>28</v>
      </c>
      <c r="G37" s="202" t="s">
        <v>34</v>
      </c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 t="s">
        <v>34</v>
      </c>
      <c r="D38" s="202"/>
      <c r="E38" s="202"/>
      <c r="F38" s="156" t="s">
        <v>28</v>
      </c>
      <c r="G38" s="202" t="s">
        <v>33</v>
      </c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 t="s">
        <v>37</v>
      </c>
      <c r="D39" s="202"/>
      <c r="E39" s="202"/>
      <c r="F39" s="156" t="s">
        <v>28</v>
      </c>
      <c r="G39" s="202" t="s">
        <v>37</v>
      </c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202"/>
      <c r="D40" s="202"/>
      <c r="E40" s="202"/>
      <c r="F40" s="156" t="s">
        <v>28</v>
      </c>
      <c r="G40" s="202"/>
      <c r="H40" s="202"/>
      <c r="I40" s="202"/>
      <c r="J40" s="29"/>
      <c r="K40" s="6" t="s">
        <v>35</v>
      </c>
      <c r="L40" s="162"/>
      <c r="M40" s="209">
        <f>M25</f>
        <v>5120</v>
      </c>
      <c r="N40" s="210"/>
    </row>
    <row r="41" spans="1:18">
      <c r="A41" s="5"/>
      <c r="B41" s="5"/>
      <c r="C41" s="202"/>
      <c r="D41" s="202"/>
      <c r="E41" s="202"/>
      <c r="F41" s="156" t="s">
        <v>28</v>
      </c>
      <c r="G41" s="202"/>
      <c r="H41" s="202"/>
      <c r="I41" s="202"/>
      <c r="J41" s="29"/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202"/>
      <c r="D42" s="202"/>
      <c r="E42" s="202"/>
      <c r="F42" s="6"/>
      <c r="G42" s="202"/>
      <c r="H42" s="202"/>
      <c r="I42" s="202"/>
      <c r="J42" s="29"/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/>
      <c r="I43" s="177"/>
      <c r="J43" s="122">
        <f>SUM(J27:J42)</f>
        <v>0</v>
      </c>
      <c r="K43" s="42"/>
      <c r="L43" s="157" t="s">
        <v>32</v>
      </c>
      <c r="M43" s="204">
        <f>J43*J44</f>
        <v>0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58" t="s">
        <v>39</v>
      </c>
      <c r="J44" s="34">
        <v>2.2000000000000002</v>
      </c>
      <c r="K44" s="42"/>
      <c r="L44" s="157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57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62"/>
      <c r="F46" s="223">
        <v>0</v>
      </c>
      <c r="G46" s="224"/>
      <c r="H46" s="157"/>
      <c r="I46" s="157"/>
      <c r="J46" s="157"/>
      <c r="K46" s="6" t="s">
        <v>47</v>
      </c>
      <c r="L46" s="162"/>
      <c r="M46" s="181">
        <f>M43+M42+M40+M44+M45</f>
        <v>5120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62"/>
      <c r="F47" s="225">
        <v>0</v>
      </c>
      <c r="G47" s="226"/>
      <c r="H47" s="157"/>
      <c r="I47" s="157"/>
      <c r="J47" s="157"/>
      <c r="K47" s="6" t="s">
        <v>49</v>
      </c>
      <c r="L47" s="162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62"/>
      <c r="F48" s="229">
        <f>SUM(F46:G47)</f>
        <v>0</v>
      </c>
      <c r="G48" s="230"/>
      <c r="H48" s="157"/>
      <c r="I48" s="157"/>
      <c r="J48" s="157"/>
      <c r="K48" s="6"/>
      <c r="L48" s="162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62"/>
      <c r="F49" s="225">
        <v>0</v>
      </c>
      <c r="G49" s="226"/>
      <c r="H49" s="157"/>
      <c r="I49" s="157"/>
      <c r="J49" s="157"/>
      <c r="K49" s="6"/>
      <c r="L49" s="162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62"/>
      <c r="F50" s="229">
        <f>SUM(F48:G49)</f>
        <v>0</v>
      </c>
      <c r="G50" s="230"/>
      <c r="H50" s="157"/>
      <c r="I50" s="157"/>
      <c r="J50" s="157"/>
      <c r="K50" s="6"/>
      <c r="L50" s="162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62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62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62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62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62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62"/>
      <c r="F56" s="233">
        <f>+M46-F55</f>
        <v>5120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5120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55"/>
      <c r="C59" s="156"/>
      <c r="D59" s="156"/>
      <c r="E59" s="156"/>
      <c r="F59" s="156"/>
      <c r="G59" s="156"/>
      <c r="H59" s="6"/>
      <c r="I59" s="156"/>
      <c r="J59" s="156"/>
      <c r="K59" s="156"/>
      <c r="L59" s="156"/>
      <c r="M59" s="156"/>
      <c r="N59" s="160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99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219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9">
    <mergeCell ref="B11:C11"/>
    <mergeCell ref="D11:N11"/>
    <mergeCell ref="M2:N2"/>
    <mergeCell ref="L3:M3"/>
    <mergeCell ref="L8:M8"/>
    <mergeCell ref="K9:L9"/>
    <mergeCell ref="M9:N9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41:E41"/>
    <mergeCell ref="G41:I41"/>
    <mergeCell ref="M41:N41"/>
    <mergeCell ref="C42:E42"/>
    <mergeCell ref="G42:I42"/>
    <mergeCell ref="K42:L42"/>
    <mergeCell ref="M42:N42"/>
    <mergeCell ref="C39:E39"/>
    <mergeCell ref="G39:I39"/>
    <mergeCell ref="C40:E40"/>
    <mergeCell ref="G40:I40"/>
    <mergeCell ref="M40:N40"/>
    <mergeCell ref="P42:Q42"/>
    <mergeCell ref="M44:N44"/>
    <mergeCell ref="M45:N45"/>
    <mergeCell ref="F46:G46"/>
    <mergeCell ref="M46:N46"/>
    <mergeCell ref="H43:I43"/>
    <mergeCell ref="M43:N43"/>
    <mergeCell ref="F47:G47"/>
    <mergeCell ref="M47:N47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V78"/>
  <sheetViews>
    <sheetView topLeftCell="A19" zoomScaleNormal="100" workbookViewId="0">
      <selection activeCell="M42" sqref="M42:N4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47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 t="s">
        <v>205</v>
      </c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58"/>
      <c r="M4" s="158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58" t="s">
        <v>2</v>
      </c>
      <c r="M5" s="158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29</v>
      </c>
      <c r="K8" s="156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9101.7999999999993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61"/>
      <c r="B11" s="171">
        <f>$M$9</f>
        <v>9101.7999999999993</v>
      </c>
      <c r="C11" s="172"/>
      <c r="D11" s="173" t="s">
        <v>259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256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59">
        <v>3</v>
      </c>
      <c r="F16" s="156" t="s">
        <v>5</v>
      </c>
      <c r="G16" s="179" t="s">
        <v>242</v>
      </c>
      <c r="H16" s="179"/>
      <c r="I16" s="156" t="s">
        <v>13</v>
      </c>
      <c r="J16" s="159">
        <v>7</v>
      </c>
      <c r="K16" s="156" t="s">
        <v>14</v>
      </c>
      <c r="L16" s="179" t="s">
        <v>243</v>
      </c>
      <c r="M16" s="179"/>
      <c r="N16" s="13">
        <v>2019</v>
      </c>
      <c r="P16" s="19"/>
    </row>
    <row r="17" spans="1:22" ht="12" thickBot="1">
      <c r="A17" s="5"/>
      <c r="B17" s="191">
        <v>27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56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4</v>
      </c>
      <c r="E24" s="156" t="s">
        <v>28</v>
      </c>
      <c r="F24" s="204">
        <v>1120</v>
      </c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1</v>
      </c>
      <c r="E25" s="156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5120</v>
      </c>
      <c r="N25" s="210"/>
    </row>
    <row r="26" spans="1:22">
      <c r="A26" s="5"/>
      <c r="B26" s="22" t="s">
        <v>32</v>
      </c>
      <c r="C26" s="6"/>
      <c r="D26" s="24"/>
      <c r="E26" s="156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56" t="s">
        <v>28</v>
      </c>
      <c r="G27" s="179" t="s">
        <v>209</v>
      </c>
      <c r="H27" s="179"/>
      <c r="I27" s="179"/>
      <c r="J27" s="25">
        <v>399</v>
      </c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209</v>
      </c>
      <c r="D28" s="179"/>
      <c r="E28" s="179"/>
      <c r="F28" s="27" t="s">
        <v>28</v>
      </c>
      <c r="G28" s="179" t="s">
        <v>34</v>
      </c>
      <c r="H28" s="179"/>
      <c r="I28" s="179"/>
      <c r="J28" s="25">
        <v>82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34</v>
      </c>
      <c r="D29" s="179"/>
      <c r="E29" s="179"/>
      <c r="F29" s="27" t="s">
        <v>28</v>
      </c>
      <c r="G29" s="179" t="s">
        <v>211</v>
      </c>
      <c r="H29" s="179"/>
      <c r="I29" s="179"/>
      <c r="J29" s="25">
        <v>127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257</v>
      </c>
      <c r="D30" s="179"/>
      <c r="E30" s="179"/>
      <c r="F30" s="27" t="s">
        <v>28</v>
      </c>
      <c r="G30" s="179" t="s">
        <v>34</v>
      </c>
      <c r="H30" s="179"/>
      <c r="I30" s="179"/>
      <c r="J30" s="28">
        <v>127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79" t="s">
        <v>34</v>
      </c>
      <c r="D31" s="179"/>
      <c r="E31" s="179"/>
      <c r="F31" s="27" t="s">
        <v>28</v>
      </c>
      <c r="G31" s="179" t="s">
        <v>213</v>
      </c>
      <c r="H31" s="179"/>
      <c r="I31" s="179"/>
      <c r="J31" s="25">
        <v>49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79" t="s">
        <v>213</v>
      </c>
      <c r="D32" s="179"/>
      <c r="E32" s="179"/>
      <c r="F32" s="27" t="s">
        <v>28</v>
      </c>
      <c r="G32" s="179" t="s">
        <v>34</v>
      </c>
      <c r="H32" s="179"/>
      <c r="I32" s="179"/>
      <c r="J32" s="28">
        <v>49</v>
      </c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34</v>
      </c>
      <c r="D33" s="202"/>
      <c r="E33" s="202"/>
      <c r="F33" s="27" t="s">
        <v>28</v>
      </c>
      <c r="G33" s="202" t="s">
        <v>213</v>
      </c>
      <c r="H33" s="202"/>
      <c r="I33" s="202"/>
      <c r="J33" s="28">
        <v>49</v>
      </c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 t="s">
        <v>213</v>
      </c>
      <c r="D34" s="179"/>
      <c r="E34" s="179"/>
      <c r="F34" s="27" t="s">
        <v>28</v>
      </c>
      <c r="G34" s="179" t="s">
        <v>211</v>
      </c>
      <c r="H34" s="179"/>
      <c r="I34" s="179"/>
      <c r="J34" s="25">
        <v>79</v>
      </c>
      <c r="K34" s="6" t="s">
        <v>35</v>
      </c>
      <c r="L34" s="6"/>
      <c r="M34" s="6"/>
      <c r="N34" s="13"/>
    </row>
    <row r="35" spans="1:18">
      <c r="A35" s="5"/>
      <c r="B35" s="5"/>
      <c r="C35" s="202" t="s">
        <v>257</v>
      </c>
      <c r="D35" s="202"/>
      <c r="E35" s="202"/>
      <c r="F35" s="27" t="s">
        <v>28</v>
      </c>
      <c r="G35" s="202" t="s">
        <v>34</v>
      </c>
      <c r="H35" s="202"/>
      <c r="I35" s="202"/>
      <c r="J35" s="29">
        <v>127</v>
      </c>
      <c r="K35" s="6" t="s">
        <v>35</v>
      </c>
      <c r="L35" s="6"/>
      <c r="M35" s="6"/>
      <c r="N35" s="13"/>
    </row>
    <row r="36" spans="1:18">
      <c r="A36" s="5"/>
      <c r="B36" s="5"/>
      <c r="C36" s="202" t="s">
        <v>34</v>
      </c>
      <c r="D36" s="202"/>
      <c r="E36" s="202"/>
      <c r="F36" s="156" t="s">
        <v>28</v>
      </c>
      <c r="G36" s="202" t="s">
        <v>210</v>
      </c>
      <c r="H36" s="202"/>
      <c r="I36" s="202"/>
      <c r="J36" s="29">
        <v>43</v>
      </c>
      <c r="K36" s="6" t="s">
        <v>35</v>
      </c>
      <c r="L36" s="6"/>
      <c r="M36" s="6"/>
      <c r="N36" s="13"/>
    </row>
    <row r="37" spans="1:18">
      <c r="A37" s="5"/>
      <c r="B37" s="5"/>
      <c r="C37" s="202" t="s">
        <v>258</v>
      </c>
      <c r="D37" s="202"/>
      <c r="E37" s="202"/>
      <c r="F37" s="156" t="s">
        <v>28</v>
      </c>
      <c r="G37" s="202" t="s">
        <v>34</v>
      </c>
      <c r="H37" s="202"/>
      <c r="I37" s="202"/>
      <c r="J37" s="29">
        <v>43</v>
      </c>
      <c r="K37" s="6" t="s">
        <v>35</v>
      </c>
      <c r="L37" s="6"/>
      <c r="M37" s="6"/>
      <c r="N37" s="13"/>
    </row>
    <row r="38" spans="1:18">
      <c r="A38" s="5"/>
      <c r="B38" s="5"/>
      <c r="C38" s="202" t="s">
        <v>34</v>
      </c>
      <c r="D38" s="202"/>
      <c r="E38" s="202"/>
      <c r="F38" s="156" t="s">
        <v>28</v>
      </c>
      <c r="G38" s="202" t="s">
        <v>33</v>
      </c>
      <c r="H38" s="202"/>
      <c r="I38" s="202"/>
      <c r="J38" s="29">
        <v>435</v>
      </c>
      <c r="K38" s="6" t="s">
        <v>35</v>
      </c>
      <c r="L38" s="6"/>
      <c r="M38" s="6"/>
      <c r="N38" s="13"/>
    </row>
    <row r="39" spans="1:18">
      <c r="A39" s="5"/>
      <c r="B39" s="5"/>
      <c r="C39" s="202" t="s">
        <v>37</v>
      </c>
      <c r="D39" s="202"/>
      <c r="E39" s="202"/>
      <c r="F39" s="156" t="s">
        <v>28</v>
      </c>
      <c r="G39" s="202" t="s">
        <v>37</v>
      </c>
      <c r="H39" s="202"/>
      <c r="I39" s="202"/>
      <c r="J39" s="29">
        <v>100</v>
      </c>
      <c r="K39" s="6" t="s">
        <v>35</v>
      </c>
      <c r="L39" s="6"/>
      <c r="M39" s="30"/>
      <c r="N39" s="31"/>
    </row>
    <row r="40" spans="1:18">
      <c r="A40" s="5"/>
      <c r="B40" s="5"/>
      <c r="C40" s="202"/>
      <c r="D40" s="202"/>
      <c r="E40" s="202"/>
      <c r="F40" s="156" t="s">
        <v>28</v>
      </c>
      <c r="G40" s="202"/>
      <c r="H40" s="202"/>
      <c r="I40" s="202"/>
      <c r="J40" s="29"/>
      <c r="K40" s="6" t="s">
        <v>35</v>
      </c>
      <c r="L40" s="162"/>
      <c r="M40" s="209">
        <f>M25</f>
        <v>5120</v>
      </c>
      <c r="N40" s="210"/>
    </row>
    <row r="41" spans="1:18">
      <c r="A41" s="5"/>
      <c r="B41" s="5"/>
      <c r="C41" s="202"/>
      <c r="D41" s="202"/>
      <c r="E41" s="202"/>
      <c r="F41" s="156" t="s">
        <v>28</v>
      </c>
      <c r="G41" s="202"/>
      <c r="H41" s="202"/>
      <c r="I41" s="202"/>
      <c r="J41" s="29"/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202"/>
      <c r="D42" s="202"/>
      <c r="E42" s="202"/>
      <c r="F42" s="6"/>
      <c r="G42" s="202"/>
      <c r="H42" s="202"/>
      <c r="I42" s="202"/>
      <c r="J42" s="29"/>
      <c r="K42" s="219" t="s">
        <v>42</v>
      </c>
      <c r="L42" s="220"/>
      <c r="M42" s="217">
        <f>111*2</f>
        <v>222</v>
      </c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/>
      <c r="I43" s="177"/>
      <c r="J43" s="122">
        <f>SUM(J27:J42)</f>
        <v>1709</v>
      </c>
      <c r="K43" s="42"/>
      <c r="L43" s="157" t="s">
        <v>32</v>
      </c>
      <c r="M43" s="204">
        <f>J43*J44</f>
        <v>3759.8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58" t="s">
        <v>39</v>
      </c>
      <c r="J44" s="34">
        <v>2.2000000000000002</v>
      </c>
      <c r="K44" s="42"/>
      <c r="L44" s="157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57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62"/>
      <c r="F46" s="223">
        <v>0</v>
      </c>
      <c r="G46" s="224"/>
      <c r="H46" s="157"/>
      <c r="I46" s="157"/>
      <c r="J46" s="157"/>
      <c r="K46" s="6" t="s">
        <v>47</v>
      </c>
      <c r="L46" s="162"/>
      <c r="M46" s="181">
        <f>M43+M42+M40+M44+M45</f>
        <v>9101.7999999999993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62"/>
      <c r="F47" s="225">
        <v>0</v>
      </c>
      <c r="G47" s="226"/>
      <c r="H47" s="157"/>
      <c r="I47" s="157"/>
      <c r="J47" s="157"/>
      <c r="K47" s="6" t="s">
        <v>49</v>
      </c>
      <c r="L47" s="162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62"/>
      <c r="F48" s="229">
        <f>SUM(F46:G47)</f>
        <v>0</v>
      </c>
      <c r="G48" s="230"/>
      <c r="H48" s="157"/>
      <c r="I48" s="157"/>
      <c r="J48" s="157"/>
      <c r="K48" s="6"/>
      <c r="L48" s="162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62"/>
      <c r="F49" s="225">
        <v>0</v>
      </c>
      <c r="G49" s="226"/>
      <c r="H49" s="157"/>
      <c r="I49" s="157"/>
      <c r="J49" s="157"/>
      <c r="K49" s="6"/>
      <c r="L49" s="162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62"/>
      <c r="F50" s="229">
        <f>SUM(F48:G49)</f>
        <v>0</v>
      </c>
      <c r="G50" s="230"/>
      <c r="H50" s="157"/>
      <c r="I50" s="157"/>
      <c r="J50" s="157"/>
      <c r="K50" s="6"/>
      <c r="L50" s="162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62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62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62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62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62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62"/>
      <c r="F56" s="233">
        <f>+M46-F55</f>
        <v>9101.7999999999993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9101.7999999999993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55"/>
      <c r="C59" s="156"/>
      <c r="D59" s="156"/>
      <c r="E59" s="156"/>
      <c r="F59" s="156"/>
      <c r="G59" s="156"/>
      <c r="H59" s="6"/>
      <c r="I59" s="156"/>
      <c r="J59" s="156"/>
      <c r="K59" s="156"/>
      <c r="L59" s="156"/>
      <c r="M59" s="156"/>
      <c r="N59" s="160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151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216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9">
    <mergeCell ref="B11:C11"/>
    <mergeCell ref="D11:N11"/>
    <mergeCell ref="M2:N2"/>
    <mergeCell ref="L3:M3"/>
    <mergeCell ref="L8:M8"/>
    <mergeCell ref="K9:L9"/>
    <mergeCell ref="M9:N9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41:E41"/>
    <mergeCell ref="G41:I41"/>
    <mergeCell ref="M41:N41"/>
    <mergeCell ref="C42:E42"/>
    <mergeCell ref="G42:I42"/>
    <mergeCell ref="K42:L42"/>
    <mergeCell ref="M42:N42"/>
    <mergeCell ref="C39:E39"/>
    <mergeCell ref="G39:I39"/>
    <mergeCell ref="C40:E40"/>
    <mergeCell ref="G40:I40"/>
    <mergeCell ref="M40:N40"/>
    <mergeCell ref="P42:Q42"/>
    <mergeCell ref="M44:N44"/>
    <mergeCell ref="M45:N45"/>
    <mergeCell ref="F46:G46"/>
    <mergeCell ref="M46:N46"/>
    <mergeCell ref="H43:I43"/>
    <mergeCell ref="M43:N43"/>
    <mergeCell ref="F47:G47"/>
    <mergeCell ref="M47:N47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46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 t="s">
        <v>205</v>
      </c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58"/>
      <c r="M4" s="158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58" t="s">
        <v>2</v>
      </c>
      <c r="M5" s="158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29</v>
      </c>
      <c r="K8" s="156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5361.6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61"/>
      <c r="B11" s="171">
        <f>$M$9</f>
        <v>5361.6</v>
      </c>
      <c r="C11" s="172"/>
      <c r="D11" s="173" t="s">
        <v>254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255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59">
        <v>3</v>
      </c>
      <c r="F16" s="156" t="s">
        <v>5</v>
      </c>
      <c r="G16" s="179" t="s">
        <v>242</v>
      </c>
      <c r="H16" s="179"/>
      <c r="I16" s="156" t="s">
        <v>13</v>
      </c>
      <c r="J16" s="159">
        <v>6</v>
      </c>
      <c r="K16" s="156" t="s">
        <v>14</v>
      </c>
      <c r="L16" s="179" t="s">
        <v>243</v>
      </c>
      <c r="M16" s="179"/>
      <c r="N16" s="13">
        <v>2019</v>
      </c>
      <c r="P16" s="19"/>
    </row>
    <row r="17" spans="1:22" ht="12" thickBot="1">
      <c r="A17" s="5"/>
      <c r="B17" s="191">
        <v>27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56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156" t="s">
        <v>28</v>
      </c>
      <c r="F24" s="204">
        <v>1120</v>
      </c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1</v>
      </c>
      <c r="E25" s="156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4000</v>
      </c>
      <c r="N25" s="210"/>
    </row>
    <row r="26" spans="1:22">
      <c r="A26" s="5"/>
      <c r="B26" s="22" t="s">
        <v>32</v>
      </c>
      <c r="C26" s="6"/>
      <c r="D26" s="24"/>
      <c r="E26" s="156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56" t="s">
        <v>28</v>
      </c>
      <c r="G27" s="179" t="s">
        <v>83</v>
      </c>
      <c r="H27" s="179"/>
      <c r="I27" s="179"/>
      <c r="J27" s="25">
        <v>197</v>
      </c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83</v>
      </c>
      <c r="D28" s="179"/>
      <c r="E28" s="179"/>
      <c r="F28" s="27" t="s">
        <v>28</v>
      </c>
      <c r="G28" s="179" t="s">
        <v>85</v>
      </c>
      <c r="H28" s="179"/>
      <c r="I28" s="179"/>
      <c r="J28" s="25">
        <v>140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85</v>
      </c>
      <c r="D29" s="179"/>
      <c r="E29" s="179"/>
      <c r="F29" s="27" t="s">
        <v>28</v>
      </c>
      <c r="G29" s="179" t="s">
        <v>252</v>
      </c>
      <c r="H29" s="179"/>
      <c r="I29" s="179"/>
      <c r="J29" s="25">
        <v>26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85</v>
      </c>
      <c r="D30" s="179"/>
      <c r="E30" s="179"/>
      <c r="F30" s="27" t="s">
        <v>28</v>
      </c>
      <c r="G30" s="179" t="s">
        <v>252</v>
      </c>
      <c r="H30" s="179"/>
      <c r="I30" s="179"/>
      <c r="J30" s="28">
        <v>26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79" t="s">
        <v>85</v>
      </c>
      <c r="D31" s="179"/>
      <c r="E31" s="179"/>
      <c r="F31" s="27" t="s">
        <v>28</v>
      </c>
      <c r="G31" s="179" t="s">
        <v>252</v>
      </c>
      <c r="H31" s="179"/>
      <c r="I31" s="179"/>
      <c r="J31" s="25">
        <v>26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79" t="s">
        <v>85</v>
      </c>
      <c r="D32" s="179"/>
      <c r="E32" s="179"/>
      <c r="F32" s="27" t="s">
        <v>28</v>
      </c>
      <c r="G32" s="179" t="s">
        <v>33</v>
      </c>
      <c r="H32" s="179"/>
      <c r="I32" s="179"/>
      <c r="J32" s="28">
        <v>336</v>
      </c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37</v>
      </c>
      <c r="D33" s="202"/>
      <c r="E33" s="202"/>
      <c r="F33" s="27" t="s">
        <v>28</v>
      </c>
      <c r="G33" s="202" t="s">
        <v>37</v>
      </c>
      <c r="H33" s="202"/>
      <c r="I33" s="202"/>
      <c r="J33" s="28">
        <v>100</v>
      </c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56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56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56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56" t="s">
        <v>28</v>
      </c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202"/>
      <c r="D40" s="202"/>
      <c r="E40" s="202"/>
      <c r="F40" s="156" t="s">
        <v>28</v>
      </c>
      <c r="G40" s="202"/>
      <c r="H40" s="202"/>
      <c r="I40" s="202"/>
      <c r="J40" s="29"/>
      <c r="K40" s="6" t="s">
        <v>35</v>
      </c>
      <c r="L40" s="162"/>
      <c r="M40" s="209">
        <f>M25</f>
        <v>4000</v>
      </c>
      <c r="N40" s="210"/>
    </row>
    <row r="41" spans="1:18">
      <c r="A41" s="5"/>
      <c r="B41" s="5"/>
      <c r="C41" s="202"/>
      <c r="D41" s="202"/>
      <c r="E41" s="202"/>
      <c r="F41" s="156" t="s">
        <v>28</v>
      </c>
      <c r="G41" s="202"/>
      <c r="H41" s="202"/>
      <c r="I41" s="202"/>
      <c r="J41" s="29"/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202"/>
      <c r="D42" s="202"/>
      <c r="E42" s="202"/>
      <c r="F42" s="6"/>
      <c r="G42" s="202"/>
      <c r="H42" s="202"/>
      <c r="I42" s="202"/>
      <c r="J42" s="29"/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/>
      <c r="I43" s="177"/>
      <c r="J43" s="122">
        <f>SUM(J27:J42)</f>
        <v>851</v>
      </c>
      <c r="K43" s="42"/>
      <c r="L43" s="157" t="s">
        <v>32</v>
      </c>
      <c r="M43" s="204">
        <f>J43*J44</f>
        <v>1361.6000000000001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58" t="s">
        <v>39</v>
      </c>
      <c r="J44" s="34">
        <v>1.6</v>
      </c>
      <c r="K44" s="42"/>
      <c r="L44" s="157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57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62"/>
      <c r="F46" s="223">
        <v>0</v>
      </c>
      <c r="G46" s="224"/>
      <c r="H46" s="157"/>
      <c r="I46" s="157"/>
      <c r="J46" s="157"/>
      <c r="K46" s="6" t="s">
        <v>47</v>
      </c>
      <c r="L46" s="162"/>
      <c r="M46" s="181">
        <f>M43+M42+M40+M44+M45</f>
        <v>5361.6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62"/>
      <c r="F47" s="225">
        <v>0</v>
      </c>
      <c r="G47" s="226"/>
      <c r="H47" s="157"/>
      <c r="I47" s="157"/>
      <c r="J47" s="157"/>
      <c r="K47" s="6" t="s">
        <v>49</v>
      </c>
      <c r="L47" s="162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62"/>
      <c r="F48" s="229">
        <f>SUM(F46:G47)</f>
        <v>0</v>
      </c>
      <c r="G48" s="230"/>
      <c r="H48" s="157"/>
      <c r="I48" s="157"/>
      <c r="J48" s="157"/>
      <c r="K48" s="6"/>
      <c r="L48" s="162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62"/>
      <c r="F49" s="225">
        <v>0</v>
      </c>
      <c r="G49" s="226"/>
      <c r="H49" s="157"/>
      <c r="I49" s="157"/>
      <c r="J49" s="157"/>
      <c r="K49" s="6"/>
      <c r="L49" s="162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62"/>
      <c r="F50" s="229">
        <f>SUM(F48:G49)</f>
        <v>0</v>
      </c>
      <c r="G50" s="230"/>
      <c r="H50" s="157"/>
      <c r="I50" s="157"/>
      <c r="J50" s="157"/>
      <c r="K50" s="6"/>
      <c r="L50" s="162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62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62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62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62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62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62"/>
      <c r="F56" s="233">
        <f>+M46-F55</f>
        <v>5361.6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5361.6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55"/>
      <c r="C59" s="156"/>
      <c r="D59" s="156"/>
      <c r="E59" s="156"/>
      <c r="F59" s="156"/>
      <c r="G59" s="156"/>
      <c r="H59" s="6"/>
      <c r="I59" s="156"/>
      <c r="J59" s="156"/>
      <c r="K59" s="156"/>
      <c r="L59" s="156"/>
      <c r="M59" s="156"/>
      <c r="N59" s="160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88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253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9">
    <mergeCell ref="B11:C11"/>
    <mergeCell ref="D11:N11"/>
    <mergeCell ref="M2:N2"/>
    <mergeCell ref="L3:M3"/>
    <mergeCell ref="L8:M8"/>
    <mergeCell ref="K9:L9"/>
    <mergeCell ref="M9:N9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41:E41"/>
    <mergeCell ref="G41:I41"/>
    <mergeCell ref="M41:N41"/>
    <mergeCell ref="C42:E42"/>
    <mergeCell ref="G42:I42"/>
    <mergeCell ref="K42:L42"/>
    <mergeCell ref="M42:N42"/>
    <mergeCell ref="C39:E39"/>
    <mergeCell ref="G39:I39"/>
    <mergeCell ref="C40:E40"/>
    <mergeCell ref="G40:I40"/>
    <mergeCell ref="M40:N40"/>
    <mergeCell ref="P42:Q42"/>
    <mergeCell ref="M44:N44"/>
    <mergeCell ref="M45:N45"/>
    <mergeCell ref="F46:G46"/>
    <mergeCell ref="M46:N46"/>
    <mergeCell ref="H43:I43"/>
    <mergeCell ref="M43:N43"/>
    <mergeCell ref="F47:G47"/>
    <mergeCell ref="M47:N47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V78"/>
  <sheetViews>
    <sheetView zoomScaleNormal="100" workbookViewId="0">
      <selection activeCell="P25" sqref="P2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45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 t="s">
        <v>205</v>
      </c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50"/>
      <c r="M4" s="150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50" t="s">
        <v>2</v>
      </c>
      <c r="M5" s="150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27</v>
      </c>
      <c r="K8" s="148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583.80000000000041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53"/>
      <c r="B11" s="171">
        <f>$M$9</f>
        <v>583.80000000000041</v>
      </c>
      <c r="C11" s="172"/>
      <c r="D11" s="173" t="s">
        <v>251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250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51">
        <v>28</v>
      </c>
      <c r="F16" s="148" t="s">
        <v>5</v>
      </c>
      <c r="G16" s="179" t="s">
        <v>12</v>
      </c>
      <c r="H16" s="179"/>
      <c r="I16" s="148" t="s">
        <v>13</v>
      </c>
      <c r="J16" s="151">
        <v>31</v>
      </c>
      <c r="K16" s="148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>
        <v>27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48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148" t="s">
        <v>28</v>
      </c>
      <c r="F24" s="204"/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/>
      <c r="E25" s="148" t="s">
        <v>28</v>
      </c>
      <c r="F25" s="208"/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0</v>
      </c>
      <c r="N25" s="210"/>
    </row>
    <row r="26" spans="1:22">
      <c r="A26" s="5"/>
      <c r="B26" s="22" t="s">
        <v>32</v>
      </c>
      <c r="C26" s="6"/>
      <c r="D26" s="24"/>
      <c r="E26" s="148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48" t="s">
        <v>28</v>
      </c>
      <c r="G27" s="179" t="s">
        <v>235</v>
      </c>
      <c r="H27" s="179"/>
      <c r="I27" s="179"/>
      <c r="J27" s="25">
        <v>217</v>
      </c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235</v>
      </c>
      <c r="D28" s="179"/>
      <c r="E28" s="179"/>
      <c r="F28" s="27" t="s">
        <v>28</v>
      </c>
      <c r="G28" s="179" t="s">
        <v>68</v>
      </c>
      <c r="H28" s="179"/>
      <c r="I28" s="179"/>
      <c r="J28" s="25">
        <v>62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68</v>
      </c>
      <c r="D29" s="179"/>
      <c r="E29" s="179"/>
      <c r="F29" s="27" t="s">
        <v>28</v>
      </c>
      <c r="G29" s="179" t="s">
        <v>236</v>
      </c>
      <c r="H29" s="179"/>
      <c r="I29" s="179"/>
      <c r="J29" s="25">
        <v>33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236</v>
      </c>
      <c r="D30" s="179"/>
      <c r="E30" s="179"/>
      <c r="F30" s="27" t="s">
        <v>28</v>
      </c>
      <c r="G30" s="179" t="s">
        <v>68</v>
      </c>
      <c r="H30" s="179"/>
      <c r="I30" s="179"/>
      <c r="J30" s="28">
        <v>33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79" t="s">
        <v>68</v>
      </c>
      <c r="D31" s="179"/>
      <c r="E31" s="179"/>
      <c r="F31" s="27" t="s">
        <v>28</v>
      </c>
      <c r="G31" s="179" t="s">
        <v>236</v>
      </c>
      <c r="H31" s="179"/>
      <c r="I31" s="179"/>
      <c r="J31" s="25">
        <v>33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79" t="s">
        <v>236</v>
      </c>
      <c r="D32" s="179"/>
      <c r="E32" s="179"/>
      <c r="F32" s="27" t="s">
        <v>28</v>
      </c>
      <c r="G32" s="179" t="s">
        <v>68</v>
      </c>
      <c r="H32" s="179"/>
      <c r="I32" s="179"/>
      <c r="J32" s="28">
        <v>33</v>
      </c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68</v>
      </c>
      <c r="D33" s="202"/>
      <c r="E33" s="202"/>
      <c r="F33" s="27" t="s">
        <v>28</v>
      </c>
      <c r="G33" s="202" t="s">
        <v>237</v>
      </c>
      <c r="H33" s="202"/>
      <c r="I33" s="202"/>
      <c r="J33" s="28">
        <v>74</v>
      </c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 t="s">
        <v>238</v>
      </c>
      <c r="D34" s="179"/>
      <c r="E34" s="179"/>
      <c r="F34" s="27" t="s">
        <v>28</v>
      </c>
      <c r="G34" s="179" t="s">
        <v>68</v>
      </c>
      <c r="H34" s="179"/>
      <c r="I34" s="179"/>
      <c r="J34" s="25">
        <v>74</v>
      </c>
      <c r="K34" s="6" t="s">
        <v>35</v>
      </c>
      <c r="L34" s="6"/>
      <c r="M34" s="6"/>
      <c r="N34" s="13"/>
    </row>
    <row r="35" spans="1:18">
      <c r="A35" s="5"/>
      <c r="B35" s="5"/>
      <c r="C35" s="202" t="s">
        <v>68</v>
      </c>
      <c r="D35" s="202"/>
      <c r="E35" s="202"/>
      <c r="F35" s="27" t="s">
        <v>28</v>
      </c>
      <c r="G35" s="202" t="s">
        <v>237</v>
      </c>
      <c r="H35" s="202"/>
      <c r="I35" s="202"/>
      <c r="J35" s="29">
        <v>74</v>
      </c>
      <c r="K35" s="6" t="s">
        <v>35</v>
      </c>
      <c r="L35" s="6"/>
      <c r="M35" s="6"/>
      <c r="N35" s="13"/>
    </row>
    <row r="36" spans="1:18">
      <c r="A36" s="5"/>
      <c r="B36" s="5"/>
      <c r="C36" s="202" t="s">
        <v>237</v>
      </c>
      <c r="D36" s="202"/>
      <c r="E36" s="202"/>
      <c r="F36" s="148" t="s">
        <v>28</v>
      </c>
      <c r="G36" s="202" t="s">
        <v>33</v>
      </c>
      <c r="H36" s="202"/>
      <c r="I36" s="202"/>
      <c r="J36" s="29">
        <v>240</v>
      </c>
      <c r="K36" s="6" t="s">
        <v>35</v>
      </c>
      <c r="L36" s="6"/>
      <c r="M36" s="6"/>
      <c r="N36" s="13"/>
    </row>
    <row r="37" spans="1:18">
      <c r="A37" s="5"/>
      <c r="B37" s="5"/>
      <c r="C37" s="202" t="s">
        <v>37</v>
      </c>
      <c r="D37" s="202"/>
      <c r="E37" s="202"/>
      <c r="F37" s="148" t="s">
        <v>28</v>
      </c>
      <c r="G37" s="202" t="s">
        <v>37</v>
      </c>
      <c r="H37" s="202"/>
      <c r="I37" s="202"/>
      <c r="J37" s="29">
        <v>100</v>
      </c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48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48" t="s">
        <v>28</v>
      </c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202"/>
      <c r="D40" s="202"/>
      <c r="E40" s="202"/>
      <c r="F40" s="148" t="s">
        <v>28</v>
      </c>
      <c r="G40" s="202"/>
      <c r="H40" s="202"/>
      <c r="I40" s="202"/>
      <c r="J40" s="29"/>
      <c r="K40" s="6" t="s">
        <v>35</v>
      </c>
      <c r="L40" s="154"/>
      <c r="M40" s="209">
        <f>M25</f>
        <v>0</v>
      </c>
      <c r="N40" s="210"/>
    </row>
    <row r="41" spans="1:18">
      <c r="A41" s="5"/>
      <c r="B41" s="5"/>
      <c r="C41" s="202"/>
      <c r="D41" s="202"/>
      <c r="E41" s="202"/>
      <c r="F41" s="148" t="s">
        <v>28</v>
      </c>
      <c r="G41" s="202"/>
      <c r="H41" s="202"/>
      <c r="I41" s="202"/>
      <c r="J41" s="29"/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202"/>
      <c r="D42" s="202"/>
      <c r="E42" s="202"/>
      <c r="F42" s="6"/>
      <c r="G42" s="202"/>
      <c r="H42" s="202"/>
      <c r="I42" s="202"/>
      <c r="J42" s="29"/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/>
      <c r="I43" s="177"/>
      <c r="J43" s="122">
        <f>SUM(J27:J42)</f>
        <v>973</v>
      </c>
      <c r="K43" s="42"/>
      <c r="L43" s="149" t="s">
        <v>32</v>
      </c>
      <c r="M43" s="204">
        <f>J43*J44</f>
        <v>2140.6000000000004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50" t="s">
        <v>39</v>
      </c>
      <c r="J44" s="34">
        <v>2.2000000000000002</v>
      </c>
      <c r="K44" s="42"/>
      <c r="L44" s="149" t="s">
        <v>248</v>
      </c>
      <c r="M44" s="204">
        <v>1556.8</v>
      </c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49" t="s">
        <v>249</v>
      </c>
      <c r="M45" s="221">
        <f>M43-M44</f>
        <v>583.80000000000041</v>
      </c>
      <c r="N45" s="222"/>
      <c r="P45" s="44"/>
      <c r="Q45" s="6"/>
    </row>
    <row r="46" spans="1:18">
      <c r="A46" s="5"/>
      <c r="B46" s="5" t="s">
        <v>46</v>
      </c>
      <c r="C46" s="6"/>
      <c r="D46" s="6"/>
      <c r="E46" s="154"/>
      <c r="F46" s="223">
        <v>0</v>
      </c>
      <c r="G46" s="224"/>
      <c r="H46" s="149"/>
      <c r="I46" s="149"/>
      <c r="J46" s="149"/>
      <c r="K46" s="6" t="s">
        <v>47</v>
      </c>
      <c r="L46" s="154"/>
      <c r="M46" s="181">
        <f>M45</f>
        <v>583.80000000000041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54"/>
      <c r="F47" s="225">
        <v>0</v>
      </c>
      <c r="G47" s="226"/>
      <c r="H47" s="149"/>
      <c r="I47" s="149"/>
      <c r="J47" s="149"/>
      <c r="K47" s="6" t="s">
        <v>49</v>
      </c>
      <c r="L47" s="154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54"/>
      <c r="F48" s="229">
        <f>SUM(F46:G47)</f>
        <v>0</v>
      </c>
      <c r="G48" s="230"/>
      <c r="H48" s="149"/>
      <c r="I48" s="149"/>
      <c r="J48" s="149"/>
      <c r="K48" s="6"/>
      <c r="L48" s="154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54"/>
      <c r="F49" s="225">
        <v>0</v>
      </c>
      <c r="G49" s="226"/>
      <c r="H49" s="149"/>
      <c r="I49" s="149"/>
      <c r="J49" s="149"/>
      <c r="K49" s="6"/>
      <c r="L49" s="154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54"/>
      <c r="F50" s="229">
        <f>SUM(F48:G49)</f>
        <v>0</v>
      </c>
      <c r="G50" s="230"/>
      <c r="H50" s="149"/>
      <c r="I50" s="149"/>
      <c r="J50" s="149"/>
      <c r="K50" s="6"/>
      <c r="L50" s="154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54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54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54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54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54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54"/>
      <c r="F56" s="233">
        <f>+M46-F55</f>
        <v>583.80000000000041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583.80000000000041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47"/>
      <c r="C59" s="148"/>
      <c r="D59" s="148"/>
      <c r="E59" s="148"/>
      <c r="F59" s="148"/>
      <c r="G59" s="148"/>
      <c r="H59" s="6"/>
      <c r="I59" s="148"/>
      <c r="J59" s="148"/>
      <c r="K59" s="148"/>
      <c r="L59" s="148"/>
      <c r="M59" s="148"/>
      <c r="N59" s="152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151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216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9"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7:G47"/>
    <mergeCell ref="M47:N47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P42:Q42"/>
    <mergeCell ref="M44:N44"/>
    <mergeCell ref="M45:N45"/>
    <mergeCell ref="F46:G46"/>
    <mergeCell ref="M46:N46"/>
    <mergeCell ref="H43:I43"/>
    <mergeCell ref="M43:N43"/>
    <mergeCell ref="C42:E42"/>
    <mergeCell ref="G42:I42"/>
    <mergeCell ref="K42:L42"/>
    <mergeCell ref="M42:N42"/>
    <mergeCell ref="C39:E39"/>
    <mergeCell ref="G39:I39"/>
    <mergeCell ref="C40:E40"/>
    <mergeCell ref="G40:I40"/>
    <mergeCell ref="M40:N40"/>
    <mergeCell ref="C38:E38"/>
    <mergeCell ref="G38:I38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V78"/>
  <sheetViews>
    <sheetView topLeftCell="A13" zoomScaleNormal="100" workbookViewId="0">
      <selection activeCell="Q18" sqref="Q18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44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 t="s">
        <v>205</v>
      </c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50"/>
      <c r="M4" s="150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50" t="s">
        <v>2</v>
      </c>
      <c r="M5" s="150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27</v>
      </c>
      <c r="K8" s="148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4000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53"/>
      <c r="B11" s="171">
        <f>$M$9</f>
        <v>4000</v>
      </c>
      <c r="C11" s="172"/>
      <c r="D11" s="173" t="s">
        <v>247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241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51">
        <v>4</v>
      </c>
      <c r="F16" s="148" t="s">
        <v>5</v>
      </c>
      <c r="G16" s="179" t="s">
        <v>242</v>
      </c>
      <c r="H16" s="179"/>
      <c r="I16" s="148" t="s">
        <v>13</v>
      </c>
      <c r="J16" s="151">
        <v>7</v>
      </c>
      <c r="K16" s="148" t="s">
        <v>14</v>
      </c>
      <c r="L16" s="179" t="s">
        <v>243</v>
      </c>
      <c r="M16" s="179"/>
      <c r="N16" s="13">
        <v>2019</v>
      </c>
      <c r="P16" s="19"/>
    </row>
    <row r="17" spans="1:22" ht="12" thickBot="1">
      <c r="A17" s="5"/>
      <c r="B17" s="191">
        <v>27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48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148" t="s">
        <v>28</v>
      </c>
      <c r="F24" s="204">
        <v>1120</v>
      </c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1</v>
      </c>
      <c r="E25" s="148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4000</v>
      </c>
      <c r="N25" s="210"/>
    </row>
    <row r="26" spans="1:22">
      <c r="A26" s="5"/>
      <c r="B26" s="22" t="s">
        <v>32</v>
      </c>
      <c r="C26" s="6"/>
      <c r="D26" s="24"/>
      <c r="E26" s="148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48" t="s">
        <v>28</v>
      </c>
      <c r="G27" s="179" t="s">
        <v>83</v>
      </c>
      <c r="H27" s="179"/>
      <c r="I27" s="179"/>
      <c r="J27" s="25"/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83</v>
      </c>
      <c r="D28" s="179"/>
      <c r="E28" s="179"/>
      <c r="F28" s="27" t="s">
        <v>28</v>
      </c>
      <c r="G28" s="179" t="s">
        <v>244</v>
      </c>
      <c r="H28" s="179"/>
      <c r="I28" s="179"/>
      <c r="J28" s="25"/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244</v>
      </c>
      <c r="D29" s="179"/>
      <c r="E29" s="179"/>
      <c r="F29" s="27" t="s">
        <v>28</v>
      </c>
      <c r="G29" s="179" t="s">
        <v>83</v>
      </c>
      <c r="H29" s="179"/>
      <c r="I29" s="179"/>
      <c r="J29" s="25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83</v>
      </c>
      <c r="D30" s="179"/>
      <c r="E30" s="179"/>
      <c r="F30" s="27" t="s">
        <v>28</v>
      </c>
      <c r="G30" s="179" t="s">
        <v>97</v>
      </c>
      <c r="H30" s="179"/>
      <c r="I30" s="179"/>
      <c r="J30" s="28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79" t="s">
        <v>97</v>
      </c>
      <c r="D31" s="179"/>
      <c r="E31" s="179"/>
      <c r="F31" s="27" t="s">
        <v>28</v>
      </c>
      <c r="G31" s="179" t="s">
        <v>83</v>
      </c>
      <c r="H31" s="179"/>
      <c r="I31" s="179"/>
      <c r="J31" s="25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79" t="s">
        <v>83</v>
      </c>
      <c r="D32" s="179"/>
      <c r="E32" s="179"/>
      <c r="F32" s="27" t="s">
        <v>28</v>
      </c>
      <c r="G32" s="179" t="s">
        <v>33</v>
      </c>
      <c r="H32" s="179"/>
      <c r="I32" s="179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37</v>
      </c>
      <c r="D33" s="202"/>
      <c r="E33" s="202"/>
      <c r="F33" s="27" t="s">
        <v>28</v>
      </c>
      <c r="G33" s="202" t="s">
        <v>37</v>
      </c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48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48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48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48" t="s">
        <v>28</v>
      </c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202"/>
      <c r="D40" s="202"/>
      <c r="E40" s="202"/>
      <c r="F40" s="148" t="s">
        <v>28</v>
      </c>
      <c r="G40" s="202"/>
      <c r="H40" s="202"/>
      <c r="I40" s="202"/>
      <c r="J40" s="29"/>
      <c r="K40" s="6" t="s">
        <v>35</v>
      </c>
      <c r="L40" s="154"/>
      <c r="M40" s="209">
        <f>M25</f>
        <v>4000</v>
      </c>
      <c r="N40" s="210"/>
    </row>
    <row r="41" spans="1:18">
      <c r="A41" s="5"/>
      <c r="B41" s="5"/>
      <c r="C41" s="202"/>
      <c r="D41" s="202"/>
      <c r="E41" s="202"/>
      <c r="F41" s="148" t="s">
        <v>28</v>
      </c>
      <c r="G41" s="202"/>
      <c r="H41" s="202"/>
      <c r="I41" s="202"/>
      <c r="J41" s="29"/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202"/>
      <c r="D42" s="202"/>
      <c r="E42" s="202"/>
      <c r="F42" s="6"/>
      <c r="G42" s="202"/>
      <c r="H42" s="202"/>
      <c r="I42" s="202"/>
      <c r="J42" s="29"/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/>
      <c r="I43" s="177"/>
      <c r="J43" s="122">
        <f>SUM(J27:J42)</f>
        <v>0</v>
      </c>
      <c r="K43" s="42"/>
      <c r="L43" s="149" t="s">
        <v>32</v>
      </c>
      <c r="M43" s="204">
        <f>J43*J44</f>
        <v>0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50" t="s">
        <v>39</v>
      </c>
      <c r="J44" s="34">
        <v>1.6</v>
      </c>
      <c r="K44" s="42"/>
      <c r="L44" s="149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49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54"/>
      <c r="F46" s="223">
        <v>0</v>
      </c>
      <c r="G46" s="224"/>
      <c r="H46" s="149"/>
      <c r="I46" s="149"/>
      <c r="J46" s="149"/>
      <c r="K46" s="6" t="s">
        <v>47</v>
      </c>
      <c r="L46" s="154"/>
      <c r="M46" s="181">
        <f>M43+M42+M40+M44+M45</f>
        <v>4000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54"/>
      <c r="F47" s="225">
        <v>0</v>
      </c>
      <c r="G47" s="226"/>
      <c r="H47" s="149"/>
      <c r="I47" s="149"/>
      <c r="J47" s="149"/>
      <c r="K47" s="6" t="s">
        <v>49</v>
      </c>
      <c r="L47" s="154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54"/>
      <c r="F48" s="229">
        <f>SUM(F46:G47)</f>
        <v>0</v>
      </c>
      <c r="G48" s="230"/>
      <c r="H48" s="149"/>
      <c r="I48" s="149"/>
      <c r="J48" s="149"/>
      <c r="K48" s="6"/>
      <c r="L48" s="154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54"/>
      <c r="F49" s="225">
        <v>0</v>
      </c>
      <c r="G49" s="226"/>
      <c r="H49" s="149"/>
      <c r="I49" s="149"/>
      <c r="J49" s="149"/>
      <c r="K49" s="6"/>
      <c r="L49" s="154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54"/>
      <c r="F50" s="229">
        <f>SUM(F48:G49)</f>
        <v>0</v>
      </c>
      <c r="G50" s="230"/>
      <c r="H50" s="149"/>
      <c r="I50" s="149"/>
      <c r="J50" s="149"/>
      <c r="K50" s="6"/>
      <c r="L50" s="154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54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54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54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54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54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54"/>
      <c r="F56" s="233">
        <f>+M46-F55</f>
        <v>4000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4000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47"/>
      <c r="C59" s="148"/>
      <c r="D59" s="148"/>
      <c r="E59" s="148"/>
      <c r="F59" s="148"/>
      <c r="G59" s="148"/>
      <c r="H59" s="6"/>
      <c r="I59" s="148"/>
      <c r="J59" s="148"/>
      <c r="K59" s="148"/>
      <c r="L59" s="148"/>
      <c r="M59" s="148"/>
      <c r="N59" s="152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230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245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9"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7:G47"/>
    <mergeCell ref="M47:N47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P42:Q42"/>
    <mergeCell ref="M44:N44"/>
    <mergeCell ref="M45:N45"/>
    <mergeCell ref="F46:G46"/>
    <mergeCell ref="M46:N46"/>
    <mergeCell ref="H43:I43"/>
    <mergeCell ref="M43:N43"/>
    <mergeCell ref="C42:E42"/>
    <mergeCell ref="G42:I42"/>
    <mergeCell ref="K42:L42"/>
    <mergeCell ref="M42:N42"/>
    <mergeCell ref="C39:E39"/>
    <mergeCell ref="G39:I39"/>
    <mergeCell ref="C40:E40"/>
    <mergeCell ref="G40:I40"/>
    <mergeCell ref="M40:N40"/>
    <mergeCell ref="C38:E38"/>
    <mergeCell ref="G38:I38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43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 t="s">
        <v>205</v>
      </c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50"/>
      <c r="M4" s="150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50" t="s">
        <v>2</v>
      </c>
      <c r="M5" s="150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27</v>
      </c>
      <c r="K8" s="148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4944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53"/>
      <c r="B11" s="171">
        <f>$M$9</f>
        <v>4944</v>
      </c>
      <c r="C11" s="172"/>
      <c r="D11" s="173" t="s">
        <v>246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241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51">
        <v>4</v>
      </c>
      <c r="F16" s="148" t="s">
        <v>5</v>
      </c>
      <c r="G16" s="179" t="s">
        <v>242</v>
      </c>
      <c r="H16" s="179"/>
      <c r="I16" s="148" t="s">
        <v>13</v>
      </c>
      <c r="J16" s="151">
        <v>7</v>
      </c>
      <c r="K16" s="148" t="s">
        <v>14</v>
      </c>
      <c r="L16" s="179" t="s">
        <v>243</v>
      </c>
      <c r="M16" s="179"/>
      <c r="N16" s="13">
        <v>2019</v>
      </c>
      <c r="P16" s="19"/>
    </row>
    <row r="17" spans="1:22" ht="12" thickBot="1">
      <c r="A17" s="5"/>
      <c r="B17" s="191">
        <v>27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48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148" t="s">
        <v>28</v>
      </c>
      <c r="F24" s="204">
        <v>1120</v>
      </c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1</v>
      </c>
      <c r="E25" s="148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4000</v>
      </c>
      <c r="N25" s="210"/>
    </row>
    <row r="26" spans="1:22">
      <c r="A26" s="5"/>
      <c r="B26" s="22" t="s">
        <v>32</v>
      </c>
      <c r="C26" s="6"/>
      <c r="D26" s="24"/>
      <c r="E26" s="148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48" t="s">
        <v>28</v>
      </c>
      <c r="G27" s="179" t="s">
        <v>83</v>
      </c>
      <c r="H27" s="179"/>
      <c r="I27" s="179"/>
      <c r="J27" s="25">
        <v>197</v>
      </c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83</v>
      </c>
      <c r="D28" s="179"/>
      <c r="E28" s="179"/>
      <c r="F28" s="27" t="s">
        <v>28</v>
      </c>
      <c r="G28" s="179" t="s">
        <v>244</v>
      </c>
      <c r="H28" s="179"/>
      <c r="I28" s="179"/>
      <c r="J28" s="25">
        <v>21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244</v>
      </c>
      <c r="D29" s="179"/>
      <c r="E29" s="179"/>
      <c r="F29" s="27" t="s">
        <v>28</v>
      </c>
      <c r="G29" s="179" t="s">
        <v>83</v>
      </c>
      <c r="H29" s="179"/>
      <c r="I29" s="179"/>
      <c r="J29" s="25">
        <v>21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83</v>
      </c>
      <c r="D30" s="179"/>
      <c r="E30" s="179"/>
      <c r="F30" s="27" t="s">
        <v>28</v>
      </c>
      <c r="G30" s="179" t="s">
        <v>97</v>
      </c>
      <c r="H30" s="179"/>
      <c r="I30" s="179"/>
      <c r="J30" s="28">
        <v>27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79" t="s">
        <v>97</v>
      </c>
      <c r="D31" s="179"/>
      <c r="E31" s="179"/>
      <c r="F31" s="27" t="s">
        <v>28</v>
      </c>
      <c r="G31" s="179" t="s">
        <v>83</v>
      </c>
      <c r="H31" s="179"/>
      <c r="I31" s="179"/>
      <c r="J31" s="25">
        <v>27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79" t="s">
        <v>83</v>
      </c>
      <c r="D32" s="179"/>
      <c r="E32" s="179"/>
      <c r="F32" s="27" t="s">
        <v>28</v>
      </c>
      <c r="G32" s="179" t="s">
        <v>33</v>
      </c>
      <c r="H32" s="179"/>
      <c r="I32" s="179"/>
      <c r="J32" s="28">
        <v>197</v>
      </c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37</v>
      </c>
      <c r="D33" s="202"/>
      <c r="E33" s="202"/>
      <c r="F33" s="27" t="s">
        <v>28</v>
      </c>
      <c r="G33" s="202" t="s">
        <v>37</v>
      </c>
      <c r="H33" s="202"/>
      <c r="I33" s="202"/>
      <c r="J33" s="28">
        <v>100</v>
      </c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48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48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48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48" t="s">
        <v>28</v>
      </c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202"/>
      <c r="D40" s="202"/>
      <c r="E40" s="202"/>
      <c r="F40" s="148" t="s">
        <v>28</v>
      </c>
      <c r="G40" s="202"/>
      <c r="H40" s="202"/>
      <c r="I40" s="202"/>
      <c r="J40" s="29"/>
      <c r="K40" s="6" t="s">
        <v>35</v>
      </c>
      <c r="L40" s="154"/>
      <c r="M40" s="209">
        <f>M25</f>
        <v>4000</v>
      </c>
      <c r="N40" s="210"/>
    </row>
    <row r="41" spans="1:18">
      <c r="A41" s="5"/>
      <c r="B41" s="5"/>
      <c r="C41" s="202"/>
      <c r="D41" s="202"/>
      <c r="E41" s="202"/>
      <c r="F41" s="148" t="s">
        <v>28</v>
      </c>
      <c r="G41" s="202"/>
      <c r="H41" s="202"/>
      <c r="I41" s="202"/>
      <c r="J41" s="29"/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202"/>
      <c r="D42" s="202"/>
      <c r="E42" s="202"/>
      <c r="F42" s="6"/>
      <c r="G42" s="202"/>
      <c r="H42" s="202"/>
      <c r="I42" s="202"/>
      <c r="J42" s="29"/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/>
      <c r="I43" s="177"/>
      <c r="J43" s="122">
        <f>SUM(J27:J42)</f>
        <v>590</v>
      </c>
      <c r="K43" s="42"/>
      <c r="L43" s="149" t="s">
        <v>32</v>
      </c>
      <c r="M43" s="204">
        <f>J43*J44</f>
        <v>944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50" t="s">
        <v>39</v>
      </c>
      <c r="J44" s="34">
        <v>1.6</v>
      </c>
      <c r="K44" s="42"/>
      <c r="L44" s="149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49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54"/>
      <c r="F46" s="223">
        <v>0</v>
      </c>
      <c r="G46" s="224"/>
      <c r="H46" s="149"/>
      <c r="I46" s="149"/>
      <c r="J46" s="149"/>
      <c r="K46" s="6" t="s">
        <v>47</v>
      </c>
      <c r="L46" s="154"/>
      <c r="M46" s="181">
        <f>M43+M42+M40+M44+M45</f>
        <v>4944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54"/>
      <c r="F47" s="225">
        <v>0</v>
      </c>
      <c r="G47" s="226"/>
      <c r="H47" s="149"/>
      <c r="I47" s="149"/>
      <c r="J47" s="149"/>
      <c r="K47" s="6" t="s">
        <v>49</v>
      </c>
      <c r="L47" s="154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54"/>
      <c r="F48" s="229">
        <f>SUM(F46:G47)</f>
        <v>0</v>
      </c>
      <c r="G48" s="230"/>
      <c r="H48" s="149"/>
      <c r="I48" s="149"/>
      <c r="J48" s="149"/>
      <c r="K48" s="6"/>
      <c r="L48" s="154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54"/>
      <c r="F49" s="225">
        <v>0</v>
      </c>
      <c r="G49" s="226"/>
      <c r="H49" s="149"/>
      <c r="I49" s="149"/>
      <c r="J49" s="149"/>
      <c r="K49" s="6"/>
      <c r="L49" s="154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54"/>
      <c r="F50" s="229">
        <f>SUM(F48:G49)</f>
        <v>0</v>
      </c>
      <c r="G50" s="230"/>
      <c r="H50" s="149"/>
      <c r="I50" s="149"/>
      <c r="J50" s="149"/>
      <c r="K50" s="6"/>
      <c r="L50" s="154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54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54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54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54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54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54"/>
      <c r="F56" s="233">
        <f>+M46-F55</f>
        <v>4944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4944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47"/>
      <c r="C59" s="148"/>
      <c r="D59" s="148"/>
      <c r="E59" s="148"/>
      <c r="F59" s="148"/>
      <c r="G59" s="148"/>
      <c r="H59" s="6"/>
      <c r="I59" s="148"/>
      <c r="J59" s="148"/>
      <c r="K59" s="148"/>
      <c r="L59" s="148"/>
      <c r="M59" s="148"/>
      <c r="N59" s="152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227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245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9"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7:G47"/>
    <mergeCell ref="M47:N47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P42:Q42"/>
    <mergeCell ref="M44:N44"/>
    <mergeCell ref="M45:N45"/>
    <mergeCell ref="F46:G46"/>
    <mergeCell ref="M46:N46"/>
    <mergeCell ref="H43:I43"/>
    <mergeCell ref="M43:N43"/>
    <mergeCell ref="C42:E42"/>
    <mergeCell ref="G42:I42"/>
    <mergeCell ref="K42:L42"/>
    <mergeCell ref="M42:N42"/>
    <mergeCell ref="C39:E39"/>
    <mergeCell ref="G39:I39"/>
    <mergeCell ref="C40:E40"/>
    <mergeCell ref="G40:I40"/>
    <mergeCell ref="M40:N40"/>
    <mergeCell ref="C38:E38"/>
    <mergeCell ref="G38:I38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V78"/>
  <sheetViews>
    <sheetView zoomScaleNormal="100" workbookViewId="0">
      <selection activeCell="I64" sqref="I64:N6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43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 t="s">
        <v>205</v>
      </c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66"/>
      <c r="M4" s="166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66" t="s">
        <v>2</v>
      </c>
      <c r="M5" s="166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23</v>
      </c>
      <c r="K8" s="164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1200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69"/>
      <c r="B11" s="171">
        <f>$M$9</f>
        <v>1200</v>
      </c>
      <c r="C11" s="172"/>
      <c r="D11" s="173" t="s">
        <v>273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220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67">
        <v>24</v>
      </c>
      <c r="F16" s="164" t="s">
        <v>5</v>
      </c>
      <c r="G16" s="179" t="s">
        <v>12</v>
      </c>
      <c r="H16" s="179"/>
      <c r="I16" s="164" t="s">
        <v>13</v>
      </c>
      <c r="J16" s="167">
        <v>24</v>
      </c>
      <c r="K16" s="164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>
        <v>27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64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164" t="s">
        <v>28</v>
      </c>
      <c r="F24" s="204">
        <v>1200</v>
      </c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/>
      <c r="E25" s="164" t="s">
        <v>28</v>
      </c>
      <c r="F25" s="208"/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1200</v>
      </c>
      <c r="N25" s="210"/>
    </row>
    <row r="26" spans="1:22">
      <c r="A26" s="5"/>
      <c r="B26" s="22" t="s">
        <v>32</v>
      </c>
      <c r="C26" s="6"/>
      <c r="D26" s="24"/>
      <c r="E26" s="164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64" t="s">
        <v>28</v>
      </c>
      <c r="G27" s="179" t="s">
        <v>176</v>
      </c>
      <c r="H27" s="179"/>
      <c r="I27" s="179"/>
      <c r="J27" s="25"/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68</v>
      </c>
      <c r="D28" s="179"/>
      <c r="E28" s="179"/>
      <c r="F28" s="27" t="s">
        <v>28</v>
      </c>
      <c r="G28" s="179" t="s">
        <v>271</v>
      </c>
      <c r="H28" s="179"/>
      <c r="I28" s="179"/>
      <c r="J28" s="25"/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221</v>
      </c>
      <c r="D29" s="179"/>
      <c r="E29" s="179"/>
      <c r="F29" s="27" t="s">
        <v>28</v>
      </c>
      <c r="G29" s="179" t="s">
        <v>176</v>
      </c>
      <c r="H29" s="179"/>
      <c r="I29" s="179"/>
      <c r="J29" s="25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68</v>
      </c>
      <c r="D30" s="179"/>
      <c r="E30" s="179"/>
      <c r="F30" s="27" t="s">
        <v>28</v>
      </c>
      <c r="G30" s="179" t="s">
        <v>98</v>
      </c>
      <c r="H30" s="179"/>
      <c r="I30" s="179"/>
      <c r="J30" s="28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79" t="s">
        <v>37</v>
      </c>
      <c r="D31" s="179"/>
      <c r="E31" s="179"/>
      <c r="F31" s="27" t="s">
        <v>28</v>
      </c>
      <c r="G31" s="179" t="s">
        <v>37</v>
      </c>
      <c r="H31" s="179"/>
      <c r="I31" s="179"/>
      <c r="J31" s="28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/>
      <c r="D32" s="244"/>
      <c r="E32" s="244"/>
      <c r="F32" s="27" t="s">
        <v>28</v>
      </c>
      <c r="G32" s="245"/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/>
      <c r="D33" s="202"/>
      <c r="E33" s="202"/>
      <c r="F33" s="27" t="s">
        <v>28</v>
      </c>
      <c r="G33" s="202"/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64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64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64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64" t="s">
        <v>28</v>
      </c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202"/>
      <c r="D40" s="202"/>
      <c r="E40" s="202"/>
      <c r="F40" s="164" t="s">
        <v>28</v>
      </c>
      <c r="G40" s="202"/>
      <c r="H40" s="202"/>
      <c r="I40" s="202"/>
      <c r="J40" s="29"/>
      <c r="K40" s="6" t="s">
        <v>35</v>
      </c>
      <c r="L40" s="170"/>
      <c r="M40" s="209">
        <f>M25</f>
        <v>1200</v>
      </c>
      <c r="N40" s="210"/>
    </row>
    <row r="41" spans="1:18">
      <c r="A41" s="5"/>
      <c r="B41" s="5"/>
      <c r="C41" s="202"/>
      <c r="D41" s="202"/>
      <c r="E41" s="202"/>
      <c r="F41" s="164" t="s">
        <v>28</v>
      </c>
      <c r="G41" s="202"/>
      <c r="H41" s="202"/>
      <c r="I41" s="202"/>
      <c r="J41" s="29"/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202"/>
      <c r="D42" s="202"/>
      <c r="E42" s="202"/>
      <c r="F42" s="6"/>
      <c r="G42" s="202"/>
      <c r="H42" s="202"/>
      <c r="I42" s="202"/>
      <c r="J42" s="29"/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/>
      <c r="I43" s="177"/>
      <c r="J43" s="122">
        <f>SUM(J27:J42)</f>
        <v>0</v>
      </c>
      <c r="K43" s="42"/>
      <c r="L43" s="165" t="s">
        <v>32</v>
      </c>
      <c r="M43" s="204">
        <f>J43*J44</f>
        <v>0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166" t="s">
        <v>39</v>
      </c>
      <c r="I44" s="166"/>
      <c r="J44" s="34">
        <v>2.2000000000000002</v>
      </c>
      <c r="K44" s="42"/>
      <c r="L44" s="165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65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70"/>
      <c r="F46" s="223">
        <v>0</v>
      </c>
      <c r="G46" s="224"/>
      <c r="H46" s="165"/>
      <c r="I46" s="165"/>
      <c r="J46" s="165"/>
      <c r="K46" s="6" t="s">
        <v>47</v>
      </c>
      <c r="L46" s="170"/>
      <c r="M46" s="181">
        <f>M43+M42+M40+M44+M45</f>
        <v>1200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70"/>
      <c r="F47" s="225">
        <v>0</v>
      </c>
      <c r="G47" s="226"/>
      <c r="H47" s="165"/>
      <c r="I47" s="165"/>
      <c r="J47" s="165"/>
      <c r="K47" s="6" t="s">
        <v>49</v>
      </c>
      <c r="L47" s="170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70"/>
      <c r="F48" s="229">
        <f>SUM(F46:G47)</f>
        <v>0</v>
      </c>
      <c r="G48" s="230"/>
      <c r="H48" s="165"/>
      <c r="I48" s="165"/>
      <c r="J48" s="165"/>
      <c r="K48" s="6"/>
      <c r="L48" s="170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70"/>
      <c r="F49" s="225">
        <v>0</v>
      </c>
      <c r="G49" s="226"/>
      <c r="H49" s="165"/>
      <c r="I49" s="165"/>
      <c r="J49" s="165"/>
      <c r="K49" s="6"/>
      <c r="L49" s="170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70"/>
      <c r="F50" s="229">
        <f>SUM(F48:G49)</f>
        <v>0</v>
      </c>
      <c r="G50" s="230"/>
      <c r="H50" s="165"/>
      <c r="I50" s="165"/>
      <c r="J50" s="165"/>
      <c r="K50" s="6"/>
      <c r="L50" s="170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70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70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70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70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70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70"/>
      <c r="F56" s="233">
        <f>+M46-F55</f>
        <v>1200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1200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63"/>
      <c r="C59" s="164"/>
      <c r="D59" s="164"/>
      <c r="E59" s="164"/>
      <c r="F59" s="164"/>
      <c r="G59" s="164"/>
      <c r="H59" s="6"/>
      <c r="I59" s="164"/>
      <c r="J59" s="164"/>
      <c r="K59" s="164"/>
      <c r="L59" s="164"/>
      <c r="M59" s="164"/>
      <c r="N59" s="168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71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72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9"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7:G47"/>
    <mergeCell ref="M47:N47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P42:Q42"/>
    <mergeCell ref="M44:N44"/>
    <mergeCell ref="M45:N45"/>
    <mergeCell ref="F46:G46"/>
    <mergeCell ref="M46:N46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42:E42"/>
    <mergeCell ref="G42:I42"/>
    <mergeCell ref="K42:L42"/>
    <mergeCell ref="M42:N42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V78"/>
  <sheetViews>
    <sheetView topLeftCell="A3" zoomScaleNormal="100" workbookViewId="0">
      <selection activeCell="Q16" sqref="Q16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43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 t="s">
        <v>205</v>
      </c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66"/>
      <c r="M4" s="166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66" t="s">
        <v>2</v>
      </c>
      <c r="M5" s="166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23</v>
      </c>
      <c r="K8" s="164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2652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69"/>
      <c r="B11" s="171">
        <f>$M$9</f>
        <v>2652</v>
      </c>
      <c r="C11" s="172"/>
      <c r="D11" s="173" t="s">
        <v>272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220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67">
        <v>24</v>
      </c>
      <c r="F16" s="164" t="s">
        <v>5</v>
      </c>
      <c r="G16" s="179" t="s">
        <v>12</v>
      </c>
      <c r="H16" s="179"/>
      <c r="I16" s="164" t="s">
        <v>13</v>
      </c>
      <c r="J16" s="167">
        <v>24</v>
      </c>
      <c r="K16" s="164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>
        <v>27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64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164" t="s">
        <v>28</v>
      </c>
      <c r="F24" s="204"/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1</v>
      </c>
      <c r="E25" s="164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640</v>
      </c>
      <c r="N25" s="210"/>
    </row>
    <row r="26" spans="1:22">
      <c r="A26" s="5"/>
      <c r="B26" s="22" t="s">
        <v>32</v>
      </c>
      <c r="C26" s="6"/>
      <c r="D26" s="24"/>
      <c r="E26" s="164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64" t="s">
        <v>28</v>
      </c>
      <c r="G27" s="179" t="s">
        <v>176</v>
      </c>
      <c r="H27" s="179"/>
      <c r="I27" s="179"/>
      <c r="J27" s="25">
        <v>260</v>
      </c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68</v>
      </c>
      <c r="D28" s="179"/>
      <c r="E28" s="179"/>
      <c r="F28" s="27" t="s">
        <v>28</v>
      </c>
      <c r="G28" s="179" t="s">
        <v>271</v>
      </c>
      <c r="H28" s="179"/>
      <c r="I28" s="179"/>
      <c r="J28" s="25">
        <v>20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221</v>
      </c>
      <c r="D29" s="179"/>
      <c r="E29" s="179"/>
      <c r="F29" s="27" t="s">
        <v>28</v>
      </c>
      <c r="G29" s="179" t="s">
        <v>176</v>
      </c>
      <c r="H29" s="179"/>
      <c r="I29" s="179"/>
      <c r="J29" s="25">
        <v>20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68</v>
      </c>
      <c r="D30" s="179"/>
      <c r="E30" s="179"/>
      <c r="F30" s="27" t="s">
        <v>28</v>
      </c>
      <c r="G30" s="179" t="s">
        <v>98</v>
      </c>
      <c r="H30" s="179"/>
      <c r="I30" s="179"/>
      <c r="J30" s="28">
        <v>260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79" t="s">
        <v>37</v>
      </c>
      <c r="D31" s="179"/>
      <c r="E31" s="179"/>
      <c r="F31" s="27" t="s">
        <v>28</v>
      </c>
      <c r="G31" s="179" t="s">
        <v>37</v>
      </c>
      <c r="H31" s="179"/>
      <c r="I31" s="179"/>
      <c r="J31" s="28">
        <v>150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/>
      <c r="D32" s="244"/>
      <c r="E32" s="244"/>
      <c r="F32" s="27" t="s">
        <v>28</v>
      </c>
      <c r="G32" s="245"/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/>
      <c r="D33" s="202"/>
      <c r="E33" s="202"/>
      <c r="F33" s="27" t="s">
        <v>28</v>
      </c>
      <c r="G33" s="202"/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64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64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64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64" t="s">
        <v>28</v>
      </c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202"/>
      <c r="D40" s="202"/>
      <c r="E40" s="202"/>
      <c r="F40" s="164" t="s">
        <v>28</v>
      </c>
      <c r="G40" s="202"/>
      <c r="H40" s="202"/>
      <c r="I40" s="202"/>
      <c r="J40" s="29"/>
      <c r="K40" s="6" t="s">
        <v>35</v>
      </c>
      <c r="L40" s="170"/>
      <c r="M40" s="209">
        <f>M25</f>
        <v>640</v>
      </c>
      <c r="N40" s="210"/>
    </row>
    <row r="41" spans="1:18">
      <c r="A41" s="5"/>
      <c r="B41" s="5"/>
      <c r="C41" s="202"/>
      <c r="D41" s="202"/>
      <c r="E41" s="202"/>
      <c r="F41" s="164" t="s">
        <v>28</v>
      </c>
      <c r="G41" s="202"/>
      <c r="H41" s="202"/>
      <c r="I41" s="202"/>
      <c r="J41" s="29"/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202"/>
      <c r="D42" s="202"/>
      <c r="E42" s="202"/>
      <c r="F42" s="6"/>
      <c r="G42" s="202"/>
      <c r="H42" s="202"/>
      <c r="I42" s="202"/>
      <c r="J42" s="29"/>
      <c r="K42" s="219" t="s">
        <v>42</v>
      </c>
      <c r="L42" s="220"/>
      <c r="M42" s="217">
        <f>225*2</f>
        <v>450</v>
      </c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/>
      <c r="I43" s="177"/>
      <c r="J43" s="122">
        <f>SUM(J27:J42)</f>
        <v>710</v>
      </c>
      <c r="K43" s="42"/>
      <c r="L43" s="165" t="s">
        <v>32</v>
      </c>
      <c r="M43" s="204">
        <f>J43*J44</f>
        <v>1562.0000000000002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166" t="s">
        <v>39</v>
      </c>
      <c r="I44" s="166"/>
      <c r="J44" s="34">
        <v>2.2000000000000002</v>
      </c>
      <c r="K44" s="42"/>
      <c r="L44" s="165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65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70"/>
      <c r="F46" s="223">
        <v>0</v>
      </c>
      <c r="G46" s="224"/>
      <c r="H46" s="165"/>
      <c r="I46" s="165"/>
      <c r="J46" s="165"/>
      <c r="K46" s="6" t="s">
        <v>47</v>
      </c>
      <c r="L46" s="170"/>
      <c r="M46" s="181">
        <f>M43+M42+M40+M44+M45</f>
        <v>2652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70"/>
      <c r="F47" s="225">
        <v>0</v>
      </c>
      <c r="G47" s="226"/>
      <c r="H47" s="165"/>
      <c r="I47" s="165"/>
      <c r="J47" s="165"/>
      <c r="K47" s="6" t="s">
        <v>49</v>
      </c>
      <c r="L47" s="170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70"/>
      <c r="F48" s="229">
        <f>SUM(F46:G47)</f>
        <v>0</v>
      </c>
      <c r="G48" s="230"/>
      <c r="H48" s="165"/>
      <c r="I48" s="165"/>
      <c r="J48" s="165"/>
      <c r="K48" s="6"/>
      <c r="L48" s="170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70"/>
      <c r="F49" s="225">
        <v>0</v>
      </c>
      <c r="G49" s="226"/>
      <c r="H49" s="165"/>
      <c r="I49" s="165"/>
      <c r="J49" s="165"/>
      <c r="K49" s="6"/>
      <c r="L49" s="170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70"/>
      <c r="F50" s="229">
        <f>SUM(F48:G49)</f>
        <v>0</v>
      </c>
      <c r="G50" s="230"/>
      <c r="H50" s="165"/>
      <c r="I50" s="165"/>
      <c r="J50" s="165"/>
      <c r="K50" s="6"/>
      <c r="L50" s="170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70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70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70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70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70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70"/>
      <c r="F56" s="233">
        <f>+M46-F55</f>
        <v>2652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2652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63"/>
      <c r="C59" s="164"/>
      <c r="D59" s="164"/>
      <c r="E59" s="164"/>
      <c r="F59" s="164"/>
      <c r="G59" s="164"/>
      <c r="H59" s="6"/>
      <c r="I59" s="164"/>
      <c r="J59" s="164"/>
      <c r="K59" s="164"/>
      <c r="L59" s="164"/>
      <c r="M59" s="164"/>
      <c r="N59" s="168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75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76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9"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7:G47"/>
    <mergeCell ref="M47:N47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P42:Q42"/>
    <mergeCell ref="M44:N44"/>
    <mergeCell ref="M45:N45"/>
    <mergeCell ref="F46:G46"/>
    <mergeCell ref="M46:N46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42:E42"/>
    <mergeCell ref="G42:I42"/>
    <mergeCell ref="K42:L42"/>
    <mergeCell ref="M42:N42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V78"/>
  <sheetViews>
    <sheetView topLeftCell="A37" zoomScaleNormal="100" workbookViewId="0">
      <selection activeCell="I63" sqref="I63:N6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42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 t="s">
        <v>205</v>
      </c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41"/>
      <c r="M4" s="141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41" t="s">
        <v>2</v>
      </c>
      <c r="M5" s="141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23</v>
      </c>
      <c r="K8" s="140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5120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45"/>
      <c r="B11" s="171">
        <f>$M$9</f>
        <v>5120</v>
      </c>
      <c r="C11" s="172"/>
      <c r="D11" s="173" t="s">
        <v>218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234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43">
        <v>28</v>
      </c>
      <c r="F16" s="140" t="s">
        <v>5</v>
      </c>
      <c r="G16" s="179" t="s">
        <v>12</v>
      </c>
      <c r="H16" s="179"/>
      <c r="I16" s="140" t="s">
        <v>13</v>
      </c>
      <c r="J16" s="143">
        <v>31</v>
      </c>
      <c r="K16" s="140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>
        <v>27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40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4</v>
      </c>
      <c r="E24" s="140" t="s">
        <v>28</v>
      </c>
      <c r="F24" s="204">
        <v>1120</v>
      </c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1</v>
      </c>
      <c r="E25" s="140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5120</v>
      </c>
      <c r="N25" s="210"/>
    </row>
    <row r="26" spans="1:22">
      <c r="A26" s="5"/>
      <c r="B26" s="22" t="s">
        <v>32</v>
      </c>
      <c r="C26" s="6"/>
      <c r="D26" s="24"/>
      <c r="E26" s="140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40" t="s">
        <v>28</v>
      </c>
      <c r="G27" s="179" t="s">
        <v>235</v>
      </c>
      <c r="H27" s="179"/>
      <c r="I27" s="179"/>
      <c r="J27" s="25"/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235</v>
      </c>
      <c r="D28" s="179"/>
      <c r="E28" s="179"/>
      <c r="F28" s="27" t="s">
        <v>28</v>
      </c>
      <c r="G28" s="179" t="s">
        <v>68</v>
      </c>
      <c r="H28" s="179"/>
      <c r="I28" s="179"/>
      <c r="J28" s="25"/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68</v>
      </c>
      <c r="D29" s="179"/>
      <c r="E29" s="179"/>
      <c r="F29" s="27" t="s">
        <v>28</v>
      </c>
      <c r="G29" s="179" t="s">
        <v>236</v>
      </c>
      <c r="H29" s="179"/>
      <c r="I29" s="179"/>
      <c r="J29" s="25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236</v>
      </c>
      <c r="D30" s="179"/>
      <c r="E30" s="179"/>
      <c r="F30" s="27" t="s">
        <v>28</v>
      </c>
      <c r="G30" s="179" t="s">
        <v>68</v>
      </c>
      <c r="H30" s="179"/>
      <c r="I30" s="179"/>
      <c r="J30" s="28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79" t="s">
        <v>68</v>
      </c>
      <c r="D31" s="179"/>
      <c r="E31" s="179"/>
      <c r="F31" s="27" t="s">
        <v>28</v>
      </c>
      <c r="G31" s="179" t="s">
        <v>236</v>
      </c>
      <c r="H31" s="179"/>
      <c r="I31" s="179"/>
      <c r="J31" s="25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79" t="s">
        <v>236</v>
      </c>
      <c r="D32" s="179"/>
      <c r="E32" s="179"/>
      <c r="F32" s="27" t="s">
        <v>28</v>
      </c>
      <c r="G32" s="179" t="s">
        <v>68</v>
      </c>
      <c r="H32" s="179"/>
      <c r="I32" s="179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68</v>
      </c>
      <c r="D33" s="202"/>
      <c r="E33" s="202"/>
      <c r="F33" s="27" t="s">
        <v>28</v>
      </c>
      <c r="G33" s="202" t="s">
        <v>237</v>
      </c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 t="s">
        <v>238</v>
      </c>
      <c r="D34" s="179"/>
      <c r="E34" s="179"/>
      <c r="F34" s="27" t="s">
        <v>28</v>
      </c>
      <c r="G34" s="179" t="s">
        <v>68</v>
      </c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 t="s">
        <v>68</v>
      </c>
      <c r="D35" s="202"/>
      <c r="E35" s="202"/>
      <c r="F35" s="27" t="s">
        <v>28</v>
      </c>
      <c r="G35" s="202" t="s">
        <v>237</v>
      </c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 t="s">
        <v>237</v>
      </c>
      <c r="D36" s="202"/>
      <c r="E36" s="202"/>
      <c r="F36" s="140" t="s">
        <v>28</v>
      </c>
      <c r="G36" s="202" t="s">
        <v>33</v>
      </c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 t="s">
        <v>37</v>
      </c>
      <c r="D37" s="202"/>
      <c r="E37" s="202"/>
      <c r="F37" s="140" t="s">
        <v>28</v>
      </c>
      <c r="G37" s="202" t="s">
        <v>37</v>
      </c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40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40" t="s">
        <v>28</v>
      </c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202"/>
      <c r="D40" s="202"/>
      <c r="E40" s="202"/>
      <c r="F40" s="140" t="s">
        <v>28</v>
      </c>
      <c r="G40" s="202"/>
      <c r="H40" s="202"/>
      <c r="I40" s="202"/>
      <c r="J40" s="29"/>
      <c r="K40" s="6" t="s">
        <v>35</v>
      </c>
      <c r="L40" s="146"/>
      <c r="M40" s="209">
        <f>M25</f>
        <v>5120</v>
      </c>
      <c r="N40" s="210"/>
    </row>
    <row r="41" spans="1:18">
      <c r="A41" s="5"/>
      <c r="B41" s="5"/>
      <c r="C41" s="202"/>
      <c r="D41" s="202"/>
      <c r="E41" s="202"/>
      <c r="F41" s="140" t="s">
        <v>28</v>
      </c>
      <c r="G41" s="202"/>
      <c r="H41" s="202"/>
      <c r="I41" s="202"/>
      <c r="J41" s="29"/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202"/>
      <c r="D42" s="202"/>
      <c r="E42" s="202"/>
      <c r="F42" s="6"/>
      <c r="G42" s="202"/>
      <c r="H42" s="202"/>
      <c r="I42" s="202"/>
      <c r="J42" s="29"/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/>
      <c r="I43" s="177"/>
      <c r="J43" s="122">
        <f>SUM(J27:J42)</f>
        <v>0</v>
      </c>
      <c r="K43" s="42"/>
      <c r="L43" s="142" t="s">
        <v>32</v>
      </c>
      <c r="M43" s="204">
        <f>J43*J44</f>
        <v>0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41" t="s">
        <v>39</v>
      </c>
      <c r="J44" s="34">
        <v>1.6</v>
      </c>
      <c r="K44" s="42"/>
      <c r="L44" s="142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42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46"/>
      <c r="F46" s="223">
        <v>0</v>
      </c>
      <c r="G46" s="224"/>
      <c r="H46" s="142"/>
      <c r="I46" s="142"/>
      <c r="J46" s="142"/>
      <c r="K46" s="6" t="s">
        <v>47</v>
      </c>
      <c r="L46" s="146"/>
      <c r="M46" s="181">
        <f>M43+M42+M40+M44+M45</f>
        <v>5120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46"/>
      <c r="F47" s="225">
        <v>0</v>
      </c>
      <c r="G47" s="226"/>
      <c r="H47" s="142"/>
      <c r="I47" s="142"/>
      <c r="J47" s="142"/>
      <c r="K47" s="6" t="s">
        <v>49</v>
      </c>
      <c r="L47" s="146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46"/>
      <c r="F48" s="229">
        <f>SUM(F46:G47)</f>
        <v>0</v>
      </c>
      <c r="G48" s="230"/>
      <c r="H48" s="142"/>
      <c r="I48" s="142"/>
      <c r="J48" s="142"/>
      <c r="K48" s="6"/>
      <c r="L48" s="146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46"/>
      <c r="F49" s="225">
        <v>0</v>
      </c>
      <c r="G49" s="226"/>
      <c r="H49" s="142"/>
      <c r="I49" s="142"/>
      <c r="J49" s="142"/>
      <c r="K49" s="6"/>
      <c r="L49" s="146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46"/>
      <c r="F50" s="229">
        <f>SUM(F48:G49)</f>
        <v>0</v>
      </c>
      <c r="G50" s="230"/>
      <c r="H50" s="142"/>
      <c r="I50" s="142"/>
      <c r="J50" s="142"/>
      <c r="K50" s="6"/>
      <c r="L50" s="146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46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46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46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46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46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46"/>
      <c r="F56" s="233">
        <f>+M46-F55</f>
        <v>5120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5120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39"/>
      <c r="C59" s="140"/>
      <c r="D59" s="140"/>
      <c r="E59" s="140"/>
      <c r="F59" s="140"/>
      <c r="G59" s="140"/>
      <c r="H59" s="6"/>
      <c r="I59" s="140"/>
      <c r="J59" s="140"/>
      <c r="K59" s="140"/>
      <c r="L59" s="140"/>
      <c r="M59" s="140"/>
      <c r="N59" s="144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102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103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9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41:E41"/>
    <mergeCell ref="G41:I41"/>
    <mergeCell ref="M41:N41"/>
    <mergeCell ref="C42:E42"/>
    <mergeCell ref="G42:I42"/>
    <mergeCell ref="K42:L42"/>
    <mergeCell ref="M42:N42"/>
    <mergeCell ref="C39:E39"/>
    <mergeCell ref="G39:I39"/>
    <mergeCell ref="C40:E40"/>
    <mergeCell ref="G40:I40"/>
    <mergeCell ref="M40:N40"/>
    <mergeCell ref="P42:Q42"/>
    <mergeCell ref="M44:N44"/>
    <mergeCell ref="M45:N45"/>
    <mergeCell ref="F46:G46"/>
    <mergeCell ref="M46:N46"/>
    <mergeCell ref="H43:I43"/>
    <mergeCell ref="M43:N43"/>
    <mergeCell ref="F47:G47"/>
    <mergeCell ref="M47:N47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V78"/>
  <sheetViews>
    <sheetView topLeftCell="A37" zoomScaleNormal="100" workbookViewId="0">
      <selection activeCell="N70" sqref="N70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41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 t="s">
        <v>205</v>
      </c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41"/>
      <c r="M4" s="141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41" t="s">
        <v>2</v>
      </c>
      <c r="M5" s="141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23</v>
      </c>
      <c r="K8" s="140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5120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45"/>
      <c r="B11" s="171">
        <f>$M$9</f>
        <v>5120</v>
      </c>
      <c r="C11" s="172"/>
      <c r="D11" s="173" t="s">
        <v>218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234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43">
        <v>28</v>
      </c>
      <c r="F16" s="140" t="s">
        <v>5</v>
      </c>
      <c r="G16" s="179" t="s">
        <v>12</v>
      </c>
      <c r="H16" s="179"/>
      <c r="I16" s="140" t="s">
        <v>13</v>
      </c>
      <c r="J16" s="143">
        <v>31</v>
      </c>
      <c r="K16" s="140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>
        <v>27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40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4</v>
      </c>
      <c r="E24" s="140" t="s">
        <v>28</v>
      </c>
      <c r="F24" s="204">
        <v>1120</v>
      </c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1</v>
      </c>
      <c r="E25" s="140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5120</v>
      </c>
      <c r="N25" s="210"/>
    </row>
    <row r="26" spans="1:22">
      <c r="A26" s="5"/>
      <c r="B26" s="22" t="s">
        <v>32</v>
      </c>
      <c r="C26" s="6"/>
      <c r="D26" s="24"/>
      <c r="E26" s="140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40" t="s">
        <v>28</v>
      </c>
      <c r="G27" s="179" t="s">
        <v>235</v>
      </c>
      <c r="H27" s="179"/>
      <c r="I27" s="179"/>
      <c r="J27" s="25"/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235</v>
      </c>
      <c r="D28" s="179"/>
      <c r="E28" s="179"/>
      <c r="F28" s="27" t="s">
        <v>28</v>
      </c>
      <c r="G28" s="179" t="s">
        <v>68</v>
      </c>
      <c r="H28" s="179"/>
      <c r="I28" s="179"/>
      <c r="J28" s="25"/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68</v>
      </c>
      <c r="D29" s="179"/>
      <c r="E29" s="179"/>
      <c r="F29" s="27" t="s">
        <v>28</v>
      </c>
      <c r="G29" s="179" t="s">
        <v>236</v>
      </c>
      <c r="H29" s="179"/>
      <c r="I29" s="179"/>
      <c r="J29" s="25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236</v>
      </c>
      <c r="D30" s="179"/>
      <c r="E30" s="179"/>
      <c r="F30" s="27" t="s">
        <v>28</v>
      </c>
      <c r="G30" s="179" t="s">
        <v>68</v>
      </c>
      <c r="H30" s="179"/>
      <c r="I30" s="179"/>
      <c r="J30" s="28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79" t="s">
        <v>68</v>
      </c>
      <c r="D31" s="179"/>
      <c r="E31" s="179"/>
      <c r="F31" s="27" t="s">
        <v>28</v>
      </c>
      <c r="G31" s="179" t="s">
        <v>236</v>
      </c>
      <c r="H31" s="179"/>
      <c r="I31" s="179"/>
      <c r="J31" s="25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79" t="s">
        <v>236</v>
      </c>
      <c r="D32" s="179"/>
      <c r="E32" s="179"/>
      <c r="F32" s="27" t="s">
        <v>28</v>
      </c>
      <c r="G32" s="179" t="s">
        <v>68</v>
      </c>
      <c r="H32" s="179"/>
      <c r="I32" s="179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68</v>
      </c>
      <c r="D33" s="202"/>
      <c r="E33" s="202"/>
      <c r="F33" s="27" t="s">
        <v>28</v>
      </c>
      <c r="G33" s="202" t="s">
        <v>237</v>
      </c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 t="s">
        <v>238</v>
      </c>
      <c r="D34" s="179"/>
      <c r="E34" s="179"/>
      <c r="F34" s="27" t="s">
        <v>28</v>
      </c>
      <c r="G34" s="179" t="s">
        <v>68</v>
      </c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 t="s">
        <v>68</v>
      </c>
      <c r="D35" s="202"/>
      <c r="E35" s="202"/>
      <c r="F35" s="27" t="s">
        <v>28</v>
      </c>
      <c r="G35" s="202" t="s">
        <v>237</v>
      </c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 t="s">
        <v>237</v>
      </c>
      <c r="D36" s="202"/>
      <c r="E36" s="202"/>
      <c r="F36" s="140" t="s">
        <v>28</v>
      </c>
      <c r="G36" s="202" t="s">
        <v>33</v>
      </c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 t="s">
        <v>37</v>
      </c>
      <c r="D37" s="202"/>
      <c r="E37" s="202"/>
      <c r="F37" s="140" t="s">
        <v>28</v>
      </c>
      <c r="G37" s="202" t="s">
        <v>37</v>
      </c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40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40" t="s">
        <v>28</v>
      </c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202"/>
      <c r="D40" s="202"/>
      <c r="E40" s="202"/>
      <c r="F40" s="140" t="s">
        <v>28</v>
      </c>
      <c r="G40" s="202"/>
      <c r="H40" s="202"/>
      <c r="I40" s="202"/>
      <c r="J40" s="29"/>
      <c r="K40" s="6" t="s">
        <v>35</v>
      </c>
      <c r="L40" s="146"/>
      <c r="M40" s="209">
        <f>M25</f>
        <v>5120</v>
      </c>
      <c r="N40" s="210"/>
    </row>
    <row r="41" spans="1:18">
      <c r="A41" s="5"/>
      <c r="B41" s="5"/>
      <c r="C41" s="202"/>
      <c r="D41" s="202"/>
      <c r="E41" s="202"/>
      <c r="F41" s="140" t="s">
        <v>28</v>
      </c>
      <c r="G41" s="202"/>
      <c r="H41" s="202"/>
      <c r="I41" s="202"/>
      <c r="J41" s="29"/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202"/>
      <c r="D42" s="202"/>
      <c r="E42" s="202"/>
      <c r="F42" s="6"/>
      <c r="G42" s="202"/>
      <c r="H42" s="202"/>
      <c r="I42" s="202"/>
      <c r="J42" s="29"/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/>
      <c r="I43" s="177"/>
      <c r="J43" s="122">
        <f>SUM(J27:J42)</f>
        <v>0</v>
      </c>
      <c r="K43" s="42"/>
      <c r="L43" s="142" t="s">
        <v>32</v>
      </c>
      <c r="M43" s="204">
        <f>J43*J44</f>
        <v>0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41" t="s">
        <v>39</v>
      </c>
      <c r="J44" s="34">
        <v>1.6</v>
      </c>
      <c r="K44" s="42"/>
      <c r="L44" s="142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42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46"/>
      <c r="F46" s="223">
        <v>0</v>
      </c>
      <c r="G46" s="224"/>
      <c r="H46" s="142"/>
      <c r="I46" s="142"/>
      <c r="J46" s="142"/>
      <c r="K46" s="6" t="s">
        <v>47</v>
      </c>
      <c r="L46" s="146"/>
      <c r="M46" s="181">
        <f>M43+M42+M40+M44+M45</f>
        <v>5120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46"/>
      <c r="F47" s="225">
        <v>0</v>
      </c>
      <c r="G47" s="226"/>
      <c r="H47" s="142"/>
      <c r="I47" s="142"/>
      <c r="J47" s="142"/>
      <c r="K47" s="6" t="s">
        <v>49</v>
      </c>
      <c r="L47" s="146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46"/>
      <c r="F48" s="229">
        <f>SUM(F46:G47)</f>
        <v>0</v>
      </c>
      <c r="G48" s="230"/>
      <c r="H48" s="142"/>
      <c r="I48" s="142"/>
      <c r="J48" s="142"/>
      <c r="K48" s="6"/>
      <c r="L48" s="146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46"/>
      <c r="F49" s="225">
        <v>0</v>
      </c>
      <c r="G49" s="226"/>
      <c r="H49" s="142"/>
      <c r="I49" s="142"/>
      <c r="J49" s="142"/>
      <c r="K49" s="6"/>
      <c r="L49" s="146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46"/>
      <c r="F50" s="229">
        <f>SUM(F48:G49)</f>
        <v>0</v>
      </c>
      <c r="G50" s="230"/>
      <c r="H50" s="142"/>
      <c r="I50" s="142"/>
      <c r="J50" s="142"/>
      <c r="K50" s="6"/>
      <c r="L50" s="146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46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46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46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46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46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46"/>
      <c r="F56" s="233">
        <f>+M46-F55</f>
        <v>5120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5120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39"/>
      <c r="C59" s="140"/>
      <c r="D59" s="140"/>
      <c r="E59" s="140"/>
      <c r="F59" s="140"/>
      <c r="G59" s="140"/>
      <c r="H59" s="6"/>
      <c r="I59" s="140"/>
      <c r="J59" s="140"/>
      <c r="K59" s="140"/>
      <c r="L59" s="140"/>
      <c r="M59" s="140"/>
      <c r="N59" s="144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240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219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9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41:E41"/>
    <mergeCell ref="G41:I41"/>
    <mergeCell ref="M41:N41"/>
    <mergeCell ref="C42:E42"/>
    <mergeCell ref="G42:I42"/>
    <mergeCell ref="K42:L42"/>
    <mergeCell ref="M42:N42"/>
    <mergeCell ref="C39:E39"/>
    <mergeCell ref="G39:I39"/>
    <mergeCell ref="C40:E40"/>
    <mergeCell ref="G40:I40"/>
    <mergeCell ref="M40:N40"/>
    <mergeCell ref="P42:Q42"/>
    <mergeCell ref="M44:N44"/>
    <mergeCell ref="M45:N45"/>
    <mergeCell ref="F46:G46"/>
    <mergeCell ref="M46:N46"/>
    <mergeCell ref="H43:I43"/>
    <mergeCell ref="M43:N43"/>
    <mergeCell ref="F47:G47"/>
    <mergeCell ref="M47:N47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V78"/>
  <sheetViews>
    <sheetView topLeftCell="A49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40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 t="s">
        <v>205</v>
      </c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41"/>
      <c r="M4" s="141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41" t="s">
        <v>2</v>
      </c>
      <c r="M5" s="141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23</v>
      </c>
      <c r="K8" s="140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7126.8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45"/>
      <c r="B11" s="171">
        <f>$M$9</f>
        <v>7126.8</v>
      </c>
      <c r="C11" s="172"/>
      <c r="D11" s="173" t="s">
        <v>239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234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43">
        <v>28</v>
      </c>
      <c r="F16" s="140" t="s">
        <v>5</v>
      </c>
      <c r="G16" s="179" t="s">
        <v>12</v>
      </c>
      <c r="H16" s="179"/>
      <c r="I16" s="140" t="s">
        <v>13</v>
      </c>
      <c r="J16" s="143">
        <v>31</v>
      </c>
      <c r="K16" s="140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>
        <v>27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40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4</v>
      </c>
      <c r="E24" s="140" t="s">
        <v>28</v>
      </c>
      <c r="F24" s="204">
        <v>1120</v>
      </c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1</v>
      </c>
      <c r="E25" s="140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5120</v>
      </c>
      <c r="N25" s="210"/>
    </row>
    <row r="26" spans="1:22">
      <c r="A26" s="5"/>
      <c r="B26" s="22" t="s">
        <v>32</v>
      </c>
      <c r="C26" s="6"/>
      <c r="D26" s="24"/>
      <c r="E26" s="140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40" t="s">
        <v>28</v>
      </c>
      <c r="G27" s="179" t="s">
        <v>235</v>
      </c>
      <c r="H27" s="179"/>
      <c r="I27" s="179"/>
      <c r="J27" s="25">
        <v>217</v>
      </c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235</v>
      </c>
      <c r="D28" s="179"/>
      <c r="E28" s="179"/>
      <c r="F28" s="27" t="s">
        <v>28</v>
      </c>
      <c r="G28" s="179" t="s">
        <v>68</v>
      </c>
      <c r="H28" s="179"/>
      <c r="I28" s="179"/>
      <c r="J28" s="25">
        <v>62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68</v>
      </c>
      <c r="D29" s="179"/>
      <c r="E29" s="179"/>
      <c r="F29" s="27" t="s">
        <v>28</v>
      </c>
      <c r="G29" s="179" t="s">
        <v>236</v>
      </c>
      <c r="H29" s="179"/>
      <c r="I29" s="179"/>
      <c r="J29" s="25">
        <v>33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236</v>
      </c>
      <c r="D30" s="179"/>
      <c r="E30" s="179"/>
      <c r="F30" s="27" t="s">
        <v>28</v>
      </c>
      <c r="G30" s="179" t="s">
        <v>68</v>
      </c>
      <c r="H30" s="179"/>
      <c r="I30" s="179"/>
      <c r="J30" s="28">
        <v>33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79" t="s">
        <v>68</v>
      </c>
      <c r="D31" s="179"/>
      <c r="E31" s="179"/>
      <c r="F31" s="27" t="s">
        <v>28</v>
      </c>
      <c r="G31" s="179" t="s">
        <v>236</v>
      </c>
      <c r="H31" s="179"/>
      <c r="I31" s="179"/>
      <c r="J31" s="25">
        <v>33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79" t="s">
        <v>236</v>
      </c>
      <c r="D32" s="179"/>
      <c r="E32" s="179"/>
      <c r="F32" s="27" t="s">
        <v>28</v>
      </c>
      <c r="G32" s="179" t="s">
        <v>68</v>
      </c>
      <c r="H32" s="179"/>
      <c r="I32" s="179"/>
      <c r="J32" s="28">
        <v>33</v>
      </c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68</v>
      </c>
      <c r="D33" s="202"/>
      <c r="E33" s="202"/>
      <c r="F33" s="27" t="s">
        <v>28</v>
      </c>
      <c r="G33" s="202" t="s">
        <v>237</v>
      </c>
      <c r="H33" s="202"/>
      <c r="I33" s="202"/>
      <c r="J33" s="28">
        <v>74</v>
      </c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 t="s">
        <v>238</v>
      </c>
      <c r="D34" s="179"/>
      <c r="E34" s="179"/>
      <c r="F34" s="27" t="s">
        <v>28</v>
      </c>
      <c r="G34" s="179" t="s">
        <v>68</v>
      </c>
      <c r="H34" s="179"/>
      <c r="I34" s="179"/>
      <c r="J34" s="25">
        <v>74</v>
      </c>
      <c r="K34" s="6" t="s">
        <v>35</v>
      </c>
      <c r="L34" s="6"/>
      <c r="M34" s="6"/>
      <c r="N34" s="13"/>
    </row>
    <row r="35" spans="1:18">
      <c r="A35" s="5"/>
      <c r="B35" s="5"/>
      <c r="C35" s="202" t="s">
        <v>68</v>
      </c>
      <c r="D35" s="202"/>
      <c r="E35" s="202"/>
      <c r="F35" s="27" t="s">
        <v>28</v>
      </c>
      <c r="G35" s="202" t="s">
        <v>237</v>
      </c>
      <c r="H35" s="202"/>
      <c r="I35" s="202"/>
      <c r="J35" s="29">
        <v>74</v>
      </c>
      <c r="K35" s="6" t="s">
        <v>35</v>
      </c>
      <c r="L35" s="6"/>
      <c r="M35" s="6"/>
      <c r="N35" s="13"/>
    </row>
    <row r="36" spans="1:18">
      <c r="A36" s="5"/>
      <c r="B36" s="5"/>
      <c r="C36" s="202" t="s">
        <v>237</v>
      </c>
      <c r="D36" s="202"/>
      <c r="E36" s="202"/>
      <c r="F36" s="140" t="s">
        <v>28</v>
      </c>
      <c r="G36" s="202" t="s">
        <v>33</v>
      </c>
      <c r="H36" s="202"/>
      <c r="I36" s="202"/>
      <c r="J36" s="29">
        <v>240</v>
      </c>
      <c r="K36" s="6" t="s">
        <v>35</v>
      </c>
      <c r="L36" s="6"/>
      <c r="M36" s="6"/>
      <c r="N36" s="13"/>
    </row>
    <row r="37" spans="1:18">
      <c r="A37" s="5"/>
      <c r="B37" s="5"/>
      <c r="C37" s="202" t="s">
        <v>37</v>
      </c>
      <c r="D37" s="202"/>
      <c r="E37" s="202"/>
      <c r="F37" s="140" t="s">
        <v>28</v>
      </c>
      <c r="G37" s="202" t="s">
        <v>37</v>
      </c>
      <c r="H37" s="202"/>
      <c r="I37" s="202"/>
      <c r="J37" s="29">
        <v>100</v>
      </c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40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40" t="s">
        <v>28</v>
      </c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202"/>
      <c r="D40" s="202"/>
      <c r="E40" s="202"/>
      <c r="F40" s="140" t="s">
        <v>28</v>
      </c>
      <c r="G40" s="202"/>
      <c r="H40" s="202"/>
      <c r="I40" s="202"/>
      <c r="J40" s="29"/>
      <c r="K40" s="6" t="s">
        <v>35</v>
      </c>
      <c r="L40" s="146"/>
      <c r="M40" s="209">
        <f>M25</f>
        <v>5120</v>
      </c>
      <c r="N40" s="210"/>
    </row>
    <row r="41" spans="1:18">
      <c r="A41" s="5"/>
      <c r="B41" s="5"/>
      <c r="C41" s="202"/>
      <c r="D41" s="202"/>
      <c r="E41" s="202"/>
      <c r="F41" s="140" t="s">
        <v>28</v>
      </c>
      <c r="G41" s="202"/>
      <c r="H41" s="202"/>
      <c r="I41" s="202"/>
      <c r="J41" s="29"/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202"/>
      <c r="D42" s="202"/>
      <c r="E42" s="202"/>
      <c r="F42" s="6"/>
      <c r="G42" s="202"/>
      <c r="H42" s="202"/>
      <c r="I42" s="202"/>
      <c r="J42" s="29"/>
      <c r="K42" s="219" t="s">
        <v>42</v>
      </c>
      <c r="L42" s="220"/>
      <c r="M42" s="217">
        <f>225*2</f>
        <v>450</v>
      </c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/>
      <c r="I43" s="177"/>
      <c r="J43" s="122">
        <f>SUM(J27:J42)</f>
        <v>973</v>
      </c>
      <c r="K43" s="42"/>
      <c r="L43" s="142" t="s">
        <v>32</v>
      </c>
      <c r="M43" s="204">
        <f>J43*J44</f>
        <v>1556.8000000000002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41" t="s">
        <v>39</v>
      </c>
      <c r="J44" s="34">
        <v>1.6</v>
      </c>
      <c r="K44" s="42"/>
      <c r="L44" s="142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42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46"/>
      <c r="F46" s="223">
        <v>0</v>
      </c>
      <c r="G46" s="224"/>
      <c r="H46" s="142"/>
      <c r="I46" s="142"/>
      <c r="J46" s="142"/>
      <c r="K46" s="6" t="s">
        <v>47</v>
      </c>
      <c r="L46" s="146"/>
      <c r="M46" s="181">
        <f>M43+M42+M40+M44+M45</f>
        <v>7126.8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46"/>
      <c r="F47" s="225">
        <v>0</v>
      </c>
      <c r="G47" s="226"/>
      <c r="H47" s="142"/>
      <c r="I47" s="142"/>
      <c r="J47" s="142"/>
      <c r="K47" s="6" t="s">
        <v>49</v>
      </c>
      <c r="L47" s="146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46"/>
      <c r="F48" s="229">
        <f>SUM(F46:G47)</f>
        <v>0</v>
      </c>
      <c r="G48" s="230"/>
      <c r="H48" s="142"/>
      <c r="I48" s="142"/>
      <c r="J48" s="142"/>
      <c r="K48" s="6"/>
      <c r="L48" s="146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46"/>
      <c r="F49" s="225">
        <v>0</v>
      </c>
      <c r="G49" s="226"/>
      <c r="H49" s="142"/>
      <c r="I49" s="142"/>
      <c r="J49" s="142"/>
      <c r="K49" s="6"/>
      <c r="L49" s="146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46"/>
      <c r="F50" s="229">
        <f>SUM(F48:G49)</f>
        <v>0</v>
      </c>
      <c r="G50" s="230"/>
      <c r="H50" s="142"/>
      <c r="I50" s="142"/>
      <c r="J50" s="142"/>
      <c r="K50" s="6"/>
      <c r="L50" s="146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46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46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46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46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46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46"/>
      <c r="F56" s="233">
        <f>+M46-F55</f>
        <v>7126.8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7126.8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39"/>
      <c r="C59" s="140"/>
      <c r="D59" s="140"/>
      <c r="E59" s="140"/>
      <c r="F59" s="140"/>
      <c r="G59" s="140"/>
      <c r="H59" s="6"/>
      <c r="I59" s="140"/>
      <c r="J59" s="140"/>
      <c r="K59" s="140"/>
      <c r="L59" s="140"/>
      <c r="M59" s="140"/>
      <c r="N59" s="144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151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216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9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41:E41"/>
    <mergeCell ref="G41:I41"/>
    <mergeCell ref="M41:N41"/>
    <mergeCell ref="C42:E42"/>
    <mergeCell ref="G42:I42"/>
    <mergeCell ref="K42:L42"/>
    <mergeCell ref="M42:N42"/>
    <mergeCell ref="C39:E39"/>
    <mergeCell ref="G39:I39"/>
    <mergeCell ref="C40:E40"/>
    <mergeCell ref="G40:I40"/>
    <mergeCell ref="M40:N40"/>
    <mergeCell ref="P42:Q42"/>
    <mergeCell ref="M44:N44"/>
    <mergeCell ref="M45:N45"/>
    <mergeCell ref="F46:G46"/>
    <mergeCell ref="M46:N46"/>
    <mergeCell ref="H43:I43"/>
    <mergeCell ref="M43:N43"/>
    <mergeCell ref="F47:G47"/>
    <mergeCell ref="M47:N47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V78"/>
  <sheetViews>
    <sheetView topLeftCell="A31"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39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 t="s">
        <v>205</v>
      </c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33"/>
      <c r="M4" s="133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33" t="s">
        <v>2</v>
      </c>
      <c r="M5" s="133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22</v>
      </c>
      <c r="K8" s="131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4000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37"/>
      <c r="B11" s="171">
        <f>$M$9</f>
        <v>4000</v>
      </c>
      <c r="C11" s="172"/>
      <c r="D11" s="173" t="s">
        <v>104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225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35">
        <v>28</v>
      </c>
      <c r="F16" s="131" t="s">
        <v>5</v>
      </c>
      <c r="G16" s="179" t="s">
        <v>12</v>
      </c>
      <c r="H16" s="179"/>
      <c r="I16" s="131" t="s">
        <v>13</v>
      </c>
      <c r="J16" s="135">
        <v>31</v>
      </c>
      <c r="K16" s="131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>
        <v>27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31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131" t="s">
        <v>28</v>
      </c>
      <c r="F24" s="204">
        <v>1120</v>
      </c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1</v>
      </c>
      <c r="E25" s="131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4000</v>
      </c>
      <c r="N25" s="210"/>
    </row>
    <row r="26" spans="1:22">
      <c r="A26" s="5"/>
      <c r="B26" s="22" t="s">
        <v>32</v>
      </c>
      <c r="C26" s="6"/>
      <c r="D26" s="24"/>
      <c r="E26" s="131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31" t="s">
        <v>28</v>
      </c>
      <c r="G27" s="179" t="s">
        <v>83</v>
      </c>
      <c r="H27" s="179"/>
      <c r="I27" s="179"/>
      <c r="J27" s="25"/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83</v>
      </c>
      <c r="D28" s="179"/>
      <c r="E28" s="179"/>
      <c r="F28" s="27" t="s">
        <v>28</v>
      </c>
      <c r="G28" s="179" t="s">
        <v>94</v>
      </c>
      <c r="H28" s="179"/>
      <c r="I28" s="179"/>
      <c r="J28" s="25"/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94</v>
      </c>
      <c r="D29" s="179"/>
      <c r="E29" s="179"/>
      <c r="F29" s="27" t="s">
        <v>28</v>
      </c>
      <c r="G29" s="179" t="s">
        <v>83</v>
      </c>
      <c r="H29" s="179"/>
      <c r="I29" s="179"/>
      <c r="J29" s="25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83</v>
      </c>
      <c r="D30" s="179"/>
      <c r="E30" s="179"/>
      <c r="F30" s="27" t="s">
        <v>28</v>
      </c>
      <c r="G30" s="179" t="s">
        <v>95</v>
      </c>
      <c r="H30" s="179"/>
      <c r="I30" s="179"/>
      <c r="J30" s="28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79" t="s">
        <v>95</v>
      </c>
      <c r="D31" s="179"/>
      <c r="E31" s="179"/>
      <c r="F31" s="27" t="s">
        <v>28</v>
      </c>
      <c r="G31" s="179" t="s">
        <v>83</v>
      </c>
      <c r="H31" s="179"/>
      <c r="I31" s="179"/>
      <c r="J31" s="28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 t="s">
        <v>83</v>
      </c>
      <c r="D32" s="244"/>
      <c r="E32" s="244"/>
      <c r="F32" s="27" t="s">
        <v>28</v>
      </c>
      <c r="G32" s="245" t="s">
        <v>98</v>
      </c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37</v>
      </c>
      <c r="D33" s="202"/>
      <c r="E33" s="202"/>
      <c r="F33" s="27" t="s">
        <v>28</v>
      </c>
      <c r="G33" s="202" t="s">
        <v>226</v>
      </c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31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31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31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31" t="s">
        <v>28</v>
      </c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202"/>
      <c r="D40" s="202"/>
      <c r="E40" s="202"/>
      <c r="F40" s="131" t="s">
        <v>28</v>
      </c>
      <c r="G40" s="202"/>
      <c r="H40" s="202"/>
      <c r="I40" s="202"/>
      <c r="J40" s="29"/>
      <c r="K40" s="6" t="s">
        <v>35</v>
      </c>
      <c r="L40" s="138"/>
      <c r="M40" s="209">
        <f>M25</f>
        <v>4000</v>
      </c>
      <c r="N40" s="210"/>
    </row>
    <row r="41" spans="1:18">
      <c r="A41" s="5"/>
      <c r="B41" s="5"/>
      <c r="C41" s="202"/>
      <c r="D41" s="202"/>
      <c r="E41" s="202"/>
      <c r="F41" s="131" t="s">
        <v>28</v>
      </c>
      <c r="G41" s="202"/>
      <c r="H41" s="202"/>
      <c r="I41" s="202"/>
      <c r="J41" s="29"/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202"/>
      <c r="D42" s="202"/>
      <c r="E42" s="202"/>
      <c r="F42" s="6"/>
      <c r="G42" s="202"/>
      <c r="H42" s="202"/>
      <c r="I42" s="202"/>
      <c r="J42" s="29"/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/>
      <c r="I43" s="177"/>
      <c r="J43" s="122">
        <f>SUM(J27:J42)</f>
        <v>0</v>
      </c>
      <c r="K43" s="42"/>
      <c r="L43" s="134" t="s">
        <v>32</v>
      </c>
      <c r="M43" s="204">
        <f>J43*J44</f>
        <v>0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133" t="s">
        <v>39</v>
      </c>
      <c r="I44" s="133"/>
      <c r="J44" s="34">
        <v>1.6</v>
      </c>
      <c r="K44" s="42"/>
      <c r="L44" s="134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34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38"/>
      <c r="F46" s="223">
        <v>0</v>
      </c>
      <c r="G46" s="224"/>
      <c r="H46" s="134"/>
      <c r="I46" s="134"/>
      <c r="J46" s="134"/>
      <c r="K46" s="6" t="s">
        <v>47</v>
      </c>
      <c r="L46" s="138"/>
      <c r="M46" s="181">
        <f>M43+M42+M40+M44+M45</f>
        <v>4000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38"/>
      <c r="F47" s="225">
        <v>0</v>
      </c>
      <c r="G47" s="226"/>
      <c r="H47" s="134"/>
      <c r="I47" s="134"/>
      <c r="J47" s="134"/>
      <c r="K47" s="6" t="s">
        <v>49</v>
      </c>
      <c r="L47" s="138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38"/>
      <c r="F48" s="229">
        <f>SUM(F46:G47)</f>
        <v>0</v>
      </c>
      <c r="G48" s="230"/>
      <c r="H48" s="134"/>
      <c r="I48" s="134"/>
      <c r="J48" s="134"/>
      <c r="K48" s="6"/>
      <c r="L48" s="138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38"/>
      <c r="F49" s="225">
        <v>0</v>
      </c>
      <c r="G49" s="226"/>
      <c r="H49" s="134"/>
      <c r="I49" s="134"/>
      <c r="J49" s="134"/>
      <c r="K49" s="6"/>
      <c r="L49" s="138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38"/>
      <c r="F50" s="229">
        <f>SUM(F48:G49)</f>
        <v>0</v>
      </c>
      <c r="G50" s="230"/>
      <c r="H50" s="134"/>
      <c r="I50" s="134"/>
      <c r="J50" s="134"/>
      <c r="K50" s="6"/>
      <c r="L50" s="138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38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38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38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38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38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38"/>
      <c r="F56" s="233">
        <f>+M46-F55</f>
        <v>4000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4000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32"/>
      <c r="C59" s="131"/>
      <c r="D59" s="131"/>
      <c r="E59" s="131"/>
      <c r="F59" s="131"/>
      <c r="G59" s="131"/>
      <c r="H59" s="6"/>
      <c r="I59" s="131"/>
      <c r="J59" s="131"/>
      <c r="K59" s="131"/>
      <c r="L59" s="131"/>
      <c r="M59" s="131"/>
      <c r="N59" s="136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230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228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9"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7:G47"/>
    <mergeCell ref="M47:N47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P42:Q42"/>
    <mergeCell ref="M44:N44"/>
    <mergeCell ref="M45:N45"/>
    <mergeCell ref="F46:G46"/>
    <mergeCell ref="M46:N46"/>
    <mergeCell ref="H43:I43"/>
    <mergeCell ref="M43:N43"/>
    <mergeCell ref="C42:E42"/>
    <mergeCell ref="G42:I42"/>
    <mergeCell ref="K42:L42"/>
    <mergeCell ref="M42:N42"/>
    <mergeCell ref="C39:E39"/>
    <mergeCell ref="G39:I39"/>
    <mergeCell ref="C40:E40"/>
    <mergeCell ref="G40:I40"/>
    <mergeCell ref="M40:N40"/>
    <mergeCell ref="C38:E38"/>
    <mergeCell ref="G38:I38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V78"/>
  <sheetViews>
    <sheetView topLeftCell="A46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38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 t="s">
        <v>205</v>
      </c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33"/>
      <c r="M4" s="133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33" t="s">
        <v>2</v>
      </c>
      <c r="M5" s="133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22</v>
      </c>
      <c r="K8" s="131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5187.2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37"/>
      <c r="B11" s="171">
        <f>$M$9</f>
        <v>5187.2</v>
      </c>
      <c r="C11" s="172"/>
      <c r="D11" s="173" t="s">
        <v>229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225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35">
        <v>28</v>
      </c>
      <c r="F16" s="131" t="s">
        <v>5</v>
      </c>
      <c r="G16" s="179" t="s">
        <v>12</v>
      </c>
      <c r="H16" s="179"/>
      <c r="I16" s="131" t="s">
        <v>13</v>
      </c>
      <c r="J16" s="135">
        <v>31</v>
      </c>
      <c r="K16" s="131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>
        <v>27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31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131" t="s">
        <v>28</v>
      </c>
      <c r="F24" s="204">
        <v>1120</v>
      </c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1</v>
      </c>
      <c r="E25" s="131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4000</v>
      </c>
      <c r="N25" s="210"/>
    </row>
    <row r="26" spans="1:22">
      <c r="A26" s="5"/>
      <c r="B26" s="22" t="s">
        <v>32</v>
      </c>
      <c r="C26" s="6"/>
      <c r="D26" s="24"/>
      <c r="E26" s="131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31" t="s">
        <v>28</v>
      </c>
      <c r="G27" s="179" t="s">
        <v>83</v>
      </c>
      <c r="H27" s="179"/>
      <c r="I27" s="179"/>
      <c r="J27" s="25">
        <v>197</v>
      </c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83</v>
      </c>
      <c r="D28" s="179"/>
      <c r="E28" s="179"/>
      <c r="F28" s="27" t="s">
        <v>28</v>
      </c>
      <c r="G28" s="179" t="s">
        <v>94</v>
      </c>
      <c r="H28" s="179"/>
      <c r="I28" s="179"/>
      <c r="J28" s="25">
        <v>80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94</v>
      </c>
      <c r="D29" s="179"/>
      <c r="E29" s="179"/>
      <c r="F29" s="27" t="s">
        <v>28</v>
      </c>
      <c r="G29" s="179" t="s">
        <v>83</v>
      </c>
      <c r="H29" s="179"/>
      <c r="I29" s="179"/>
      <c r="J29" s="25">
        <v>80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83</v>
      </c>
      <c r="D30" s="179"/>
      <c r="E30" s="179"/>
      <c r="F30" s="27" t="s">
        <v>28</v>
      </c>
      <c r="G30" s="179" t="s">
        <v>95</v>
      </c>
      <c r="H30" s="179"/>
      <c r="I30" s="179"/>
      <c r="J30" s="28">
        <v>44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79" t="s">
        <v>95</v>
      </c>
      <c r="D31" s="179"/>
      <c r="E31" s="179"/>
      <c r="F31" s="27" t="s">
        <v>28</v>
      </c>
      <c r="G31" s="179" t="s">
        <v>83</v>
      </c>
      <c r="H31" s="179"/>
      <c r="I31" s="179"/>
      <c r="J31" s="28">
        <v>44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 t="s">
        <v>83</v>
      </c>
      <c r="D32" s="244"/>
      <c r="E32" s="244"/>
      <c r="F32" s="27" t="s">
        <v>28</v>
      </c>
      <c r="G32" s="245" t="s">
        <v>98</v>
      </c>
      <c r="H32" s="245"/>
      <c r="I32" s="245"/>
      <c r="J32" s="28">
        <v>197</v>
      </c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37</v>
      </c>
      <c r="D33" s="202"/>
      <c r="E33" s="202"/>
      <c r="F33" s="27" t="s">
        <v>28</v>
      </c>
      <c r="G33" s="202" t="s">
        <v>226</v>
      </c>
      <c r="H33" s="202"/>
      <c r="I33" s="202"/>
      <c r="J33" s="28">
        <v>100</v>
      </c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31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31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31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31" t="s">
        <v>28</v>
      </c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202"/>
      <c r="D40" s="202"/>
      <c r="E40" s="202"/>
      <c r="F40" s="131" t="s">
        <v>28</v>
      </c>
      <c r="G40" s="202"/>
      <c r="H40" s="202"/>
      <c r="I40" s="202"/>
      <c r="J40" s="29"/>
      <c r="K40" s="6" t="s">
        <v>35</v>
      </c>
      <c r="L40" s="138"/>
      <c r="M40" s="209">
        <f>M25</f>
        <v>4000</v>
      </c>
      <c r="N40" s="210"/>
    </row>
    <row r="41" spans="1:18">
      <c r="A41" s="5"/>
      <c r="B41" s="5"/>
      <c r="C41" s="202"/>
      <c r="D41" s="202"/>
      <c r="E41" s="202"/>
      <c r="F41" s="131" t="s">
        <v>28</v>
      </c>
      <c r="G41" s="202"/>
      <c r="H41" s="202"/>
      <c r="I41" s="202"/>
      <c r="J41" s="29"/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202"/>
      <c r="D42" s="202"/>
      <c r="E42" s="202"/>
      <c r="F42" s="6"/>
      <c r="G42" s="202"/>
      <c r="H42" s="202"/>
      <c r="I42" s="202"/>
      <c r="J42" s="29"/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/>
      <c r="I43" s="177"/>
      <c r="J43" s="122">
        <f>SUM(J27:J42)</f>
        <v>742</v>
      </c>
      <c r="K43" s="42"/>
      <c r="L43" s="134" t="s">
        <v>32</v>
      </c>
      <c r="M43" s="204">
        <f>J43*J44</f>
        <v>1187.2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133" t="s">
        <v>39</v>
      </c>
      <c r="I44" s="133"/>
      <c r="J44" s="34">
        <v>1.6</v>
      </c>
      <c r="K44" s="42"/>
      <c r="L44" s="134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34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38"/>
      <c r="F46" s="223">
        <v>0</v>
      </c>
      <c r="G46" s="224"/>
      <c r="H46" s="134"/>
      <c r="I46" s="134"/>
      <c r="J46" s="134"/>
      <c r="K46" s="6" t="s">
        <v>47</v>
      </c>
      <c r="L46" s="138"/>
      <c r="M46" s="181">
        <f>M43+M42+M40+M44+M45</f>
        <v>5187.2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38"/>
      <c r="F47" s="225">
        <v>0</v>
      </c>
      <c r="G47" s="226"/>
      <c r="H47" s="134"/>
      <c r="I47" s="134"/>
      <c r="J47" s="134"/>
      <c r="K47" s="6" t="s">
        <v>49</v>
      </c>
      <c r="L47" s="138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38"/>
      <c r="F48" s="229">
        <f>SUM(F46:G47)</f>
        <v>0</v>
      </c>
      <c r="G48" s="230"/>
      <c r="H48" s="134"/>
      <c r="I48" s="134"/>
      <c r="J48" s="134"/>
      <c r="K48" s="6"/>
      <c r="L48" s="138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38"/>
      <c r="F49" s="225">
        <v>0</v>
      </c>
      <c r="G49" s="226"/>
      <c r="H49" s="134"/>
      <c r="I49" s="134"/>
      <c r="J49" s="134"/>
      <c r="K49" s="6"/>
      <c r="L49" s="138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38"/>
      <c r="F50" s="229">
        <f>SUM(F48:G49)</f>
        <v>0</v>
      </c>
      <c r="G50" s="230"/>
      <c r="H50" s="134"/>
      <c r="I50" s="134"/>
      <c r="J50" s="134"/>
      <c r="K50" s="6"/>
      <c r="L50" s="138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38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38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38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38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38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38"/>
      <c r="F56" s="233">
        <f>+M46-F55</f>
        <v>5187.2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5187.2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32"/>
      <c r="C59" s="131"/>
      <c r="D59" s="131"/>
      <c r="E59" s="131"/>
      <c r="F59" s="131"/>
      <c r="G59" s="131"/>
      <c r="H59" s="6"/>
      <c r="I59" s="131"/>
      <c r="J59" s="131"/>
      <c r="K59" s="131"/>
      <c r="L59" s="131"/>
      <c r="M59" s="131"/>
      <c r="N59" s="136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227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228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9"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7:G47"/>
    <mergeCell ref="M47:N47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P42:Q42"/>
    <mergeCell ref="M44:N44"/>
    <mergeCell ref="M45:N45"/>
    <mergeCell ref="F46:G46"/>
    <mergeCell ref="M46:N46"/>
    <mergeCell ref="H43:I43"/>
    <mergeCell ref="M43:N43"/>
    <mergeCell ref="C42:E42"/>
    <mergeCell ref="G42:I42"/>
    <mergeCell ref="K42:L42"/>
    <mergeCell ref="M42:N42"/>
    <mergeCell ref="C39:E39"/>
    <mergeCell ref="G39:I39"/>
    <mergeCell ref="C40:E40"/>
    <mergeCell ref="G40:I40"/>
    <mergeCell ref="M40:N40"/>
    <mergeCell ref="C38:E38"/>
    <mergeCell ref="G38:I38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V78"/>
  <sheetViews>
    <sheetView topLeftCell="A10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37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 t="s">
        <v>205</v>
      </c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33"/>
      <c r="M4" s="133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33" t="s">
        <v>2</v>
      </c>
      <c r="M5" s="133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22</v>
      </c>
      <c r="K8" s="131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3190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37"/>
      <c r="B11" s="171">
        <f>$M$9</f>
        <v>3190</v>
      </c>
      <c r="C11" s="172"/>
      <c r="D11" s="173" t="s">
        <v>224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220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35">
        <v>24</v>
      </c>
      <c r="F16" s="131" t="s">
        <v>5</v>
      </c>
      <c r="G16" s="179" t="s">
        <v>12</v>
      </c>
      <c r="H16" s="179"/>
      <c r="I16" s="131" t="s">
        <v>13</v>
      </c>
      <c r="J16" s="135">
        <v>24</v>
      </c>
      <c r="K16" s="131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>
        <v>27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31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131" t="s">
        <v>28</v>
      </c>
      <c r="F24" s="204"/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1</v>
      </c>
      <c r="E25" s="131" t="s">
        <v>28</v>
      </c>
      <c r="F25" s="208">
        <v>1200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1200</v>
      </c>
      <c r="N25" s="210"/>
    </row>
    <row r="26" spans="1:22">
      <c r="A26" s="5"/>
      <c r="B26" s="22" t="s">
        <v>32</v>
      </c>
      <c r="C26" s="6"/>
      <c r="D26" s="24"/>
      <c r="E26" s="131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31" t="s">
        <v>28</v>
      </c>
      <c r="G27" s="179" t="s">
        <v>221</v>
      </c>
      <c r="H27" s="179"/>
      <c r="I27" s="179"/>
      <c r="J27" s="25">
        <v>300</v>
      </c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221</v>
      </c>
      <c r="D28" s="179"/>
      <c r="E28" s="179"/>
      <c r="F28" s="27" t="s">
        <v>28</v>
      </c>
      <c r="G28" s="179" t="s">
        <v>33</v>
      </c>
      <c r="H28" s="179"/>
      <c r="I28" s="179"/>
      <c r="J28" s="25">
        <v>300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37</v>
      </c>
      <c r="D29" s="179"/>
      <c r="E29" s="179"/>
      <c r="F29" s="27" t="s">
        <v>28</v>
      </c>
      <c r="G29" s="179" t="s">
        <v>37</v>
      </c>
      <c r="H29" s="179"/>
      <c r="I29" s="179"/>
      <c r="J29" s="25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/>
      <c r="D30" s="179"/>
      <c r="E30" s="179"/>
      <c r="F30" s="27" t="s">
        <v>28</v>
      </c>
      <c r="G30" s="179"/>
      <c r="H30" s="179"/>
      <c r="I30" s="179"/>
      <c r="J30" s="28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79"/>
      <c r="D31" s="179"/>
      <c r="E31" s="179"/>
      <c r="F31" s="27" t="s">
        <v>28</v>
      </c>
      <c r="G31" s="179"/>
      <c r="H31" s="179"/>
      <c r="I31" s="179"/>
      <c r="J31" s="28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/>
      <c r="D32" s="244"/>
      <c r="E32" s="244"/>
      <c r="F32" s="27" t="s">
        <v>28</v>
      </c>
      <c r="G32" s="245"/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/>
      <c r="D33" s="202"/>
      <c r="E33" s="202"/>
      <c r="F33" s="27" t="s">
        <v>28</v>
      </c>
      <c r="G33" s="202"/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31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31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31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31" t="s">
        <v>28</v>
      </c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202"/>
      <c r="D40" s="202"/>
      <c r="E40" s="202"/>
      <c r="F40" s="131" t="s">
        <v>28</v>
      </c>
      <c r="G40" s="202"/>
      <c r="H40" s="202"/>
      <c r="I40" s="202"/>
      <c r="J40" s="29"/>
      <c r="K40" s="6" t="s">
        <v>35</v>
      </c>
      <c r="L40" s="138"/>
      <c r="M40" s="209">
        <f>M25</f>
        <v>1200</v>
      </c>
      <c r="N40" s="210"/>
    </row>
    <row r="41" spans="1:18">
      <c r="A41" s="5"/>
      <c r="B41" s="5"/>
      <c r="C41" s="202"/>
      <c r="D41" s="202"/>
      <c r="E41" s="202"/>
      <c r="F41" s="131" t="s">
        <v>28</v>
      </c>
      <c r="G41" s="202"/>
      <c r="H41" s="202"/>
      <c r="I41" s="202"/>
      <c r="J41" s="29"/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202"/>
      <c r="D42" s="202"/>
      <c r="E42" s="202"/>
      <c r="F42" s="6"/>
      <c r="G42" s="202"/>
      <c r="H42" s="202"/>
      <c r="I42" s="202"/>
      <c r="J42" s="29"/>
      <c r="K42" s="219" t="s">
        <v>42</v>
      </c>
      <c r="L42" s="220"/>
      <c r="M42" s="217">
        <f>225*2</f>
        <v>450</v>
      </c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/>
      <c r="I43" s="177"/>
      <c r="J43" s="122">
        <f>SUM(J27:J42)</f>
        <v>700</v>
      </c>
      <c r="K43" s="42"/>
      <c r="L43" s="134" t="s">
        <v>32</v>
      </c>
      <c r="M43" s="204">
        <f>J43*J44</f>
        <v>1540.0000000000002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133" t="s">
        <v>39</v>
      </c>
      <c r="I44" s="133"/>
      <c r="J44" s="34">
        <v>2.2000000000000002</v>
      </c>
      <c r="K44" s="42"/>
      <c r="L44" s="134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34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38"/>
      <c r="F46" s="223">
        <v>0</v>
      </c>
      <c r="G46" s="224"/>
      <c r="H46" s="134"/>
      <c r="I46" s="134"/>
      <c r="J46" s="134"/>
      <c r="K46" s="6" t="s">
        <v>47</v>
      </c>
      <c r="L46" s="138"/>
      <c r="M46" s="181">
        <f>M43+M42+M40+M44+M45</f>
        <v>3190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38"/>
      <c r="F47" s="225">
        <v>0</v>
      </c>
      <c r="G47" s="226"/>
      <c r="H47" s="134"/>
      <c r="I47" s="134"/>
      <c r="J47" s="134"/>
      <c r="K47" s="6" t="s">
        <v>49</v>
      </c>
      <c r="L47" s="138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38"/>
      <c r="F48" s="229">
        <f>SUM(F46:G47)</f>
        <v>0</v>
      </c>
      <c r="G48" s="230"/>
      <c r="H48" s="134"/>
      <c r="I48" s="134"/>
      <c r="J48" s="134"/>
      <c r="K48" s="6"/>
      <c r="L48" s="138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38"/>
      <c r="F49" s="225">
        <v>0</v>
      </c>
      <c r="G49" s="226"/>
      <c r="H49" s="134"/>
      <c r="I49" s="134"/>
      <c r="J49" s="134"/>
      <c r="K49" s="6"/>
      <c r="L49" s="138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38"/>
      <c r="F50" s="229">
        <f>SUM(F48:G49)</f>
        <v>0</v>
      </c>
      <c r="G50" s="230"/>
      <c r="H50" s="134"/>
      <c r="I50" s="134"/>
      <c r="J50" s="134"/>
      <c r="K50" s="6"/>
      <c r="L50" s="138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38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38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38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38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38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38"/>
      <c r="F56" s="233">
        <f>+M46-F55</f>
        <v>3190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3190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32"/>
      <c r="C59" s="131"/>
      <c r="D59" s="131"/>
      <c r="E59" s="131"/>
      <c r="F59" s="131"/>
      <c r="G59" s="131"/>
      <c r="H59" s="6"/>
      <c r="I59" s="131"/>
      <c r="J59" s="131"/>
      <c r="K59" s="131"/>
      <c r="L59" s="131"/>
      <c r="M59" s="131"/>
      <c r="N59" s="136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222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223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9"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7:G47"/>
    <mergeCell ref="M47:N47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P42:Q42"/>
    <mergeCell ref="M44:N44"/>
    <mergeCell ref="M45:N45"/>
    <mergeCell ref="F46:G46"/>
    <mergeCell ref="M46:N46"/>
    <mergeCell ref="H43:I43"/>
    <mergeCell ref="M43:N43"/>
    <mergeCell ref="C42:E42"/>
    <mergeCell ref="G42:I42"/>
    <mergeCell ref="K42:L42"/>
    <mergeCell ref="M42:N42"/>
    <mergeCell ref="C39:E39"/>
    <mergeCell ref="G39:I39"/>
    <mergeCell ref="C40:E40"/>
    <mergeCell ref="G40:I40"/>
    <mergeCell ref="M40:N40"/>
    <mergeCell ref="C38:E38"/>
    <mergeCell ref="G38:I38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FF0000"/>
  </sheetPr>
  <dimension ref="A1:V78"/>
  <sheetViews>
    <sheetView topLeftCell="A4" zoomScaleNormal="100" workbookViewId="0">
      <selection activeCell="I63" sqref="I63:N6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36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 t="s">
        <v>205</v>
      </c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33"/>
      <c r="M4" s="133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33" t="s">
        <v>2</v>
      </c>
      <c r="M5" s="133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22</v>
      </c>
      <c r="K8" s="131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5120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37"/>
      <c r="B11" s="171">
        <f>$M$9</f>
        <v>5120</v>
      </c>
      <c r="C11" s="172"/>
      <c r="D11" s="173" t="s">
        <v>218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233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35">
        <v>27</v>
      </c>
      <c r="F16" s="131" t="s">
        <v>5</v>
      </c>
      <c r="G16" s="179" t="s">
        <v>12</v>
      </c>
      <c r="H16" s="179"/>
      <c r="I16" s="131" t="s">
        <v>13</v>
      </c>
      <c r="J16" s="135">
        <v>31</v>
      </c>
      <c r="K16" s="131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>
        <v>27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31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4</v>
      </c>
      <c r="E24" s="131" t="s">
        <v>28</v>
      </c>
      <c r="F24" s="204">
        <v>1120</v>
      </c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1</v>
      </c>
      <c r="E25" s="131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5120</v>
      </c>
      <c r="N25" s="210"/>
    </row>
    <row r="26" spans="1:22">
      <c r="A26" s="5"/>
      <c r="B26" s="22" t="s">
        <v>32</v>
      </c>
      <c r="C26" s="6"/>
      <c r="D26" s="24"/>
      <c r="E26" s="131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31" t="s">
        <v>28</v>
      </c>
      <c r="G27" s="179" t="s">
        <v>34</v>
      </c>
      <c r="H27" s="179"/>
      <c r="I27" s="179"/>
      <c r="J27" s="25"/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34</v>
      </c>
      <c r="D28" s="179"/>
      <c r="E28" s="179"/>
      <c r="F28" s="27" t="s">
        <v>28</v>
      </c>
      <c r="G28" s="179" t="s">
        <v>209</v>
      </c>
      <c r="H28" s="179"/>
      <c r="I28" s="179"/>
      <c r="J28" s="25"/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209</v>
      </c>
      <c r="D29" s="179"/>
      <c r="E29" s="179"/>
      <c r="F29" s="27" t="s">
        <v>28</v>
      </c>
      <c r="G29" s="179" t="s">
        <v>210</v>
      </c>
      <c r="H29" s="179"/>
      <c r="I29" s="179"/>
      <c r="J29" s="25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210</v>
      </c>
      <c r="D30" s="179"/>
      <c r="E30" s="179"/>
      <c r="F30" s="27" t="s">
        <v>28</v>
      </c>
      <c r="G30" s="179" t="s">
        <v>34</v>
      </c>
      <c r="H30" s="179"/>
      <c r="I30" s="179"/>
      <c r="J30" s="28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79" t="s">
        <v>34</v>
      </c>
      <c r="D31" s="179"/>
      <c r="E31" s="179"/>
      <c r="F31" s="27" t="s">
        <v>28</v>
      </c>
      <c r="G31" s="179" t="s">
        <v>209</v>
      </c>
      <c r="H31" s="179"/>
      <c r="I31" s="179"/>
      <c r="J31" s="28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 t="s">
        <v>209</v>
      </c>
      <c r="D32" s="244"/>
      <c r="E32" s="244"/>
      <c r="F32" s="27" t="s">
        <v>28</v>
      </c>
      <c r="G32" s="245" t="s">
        <v>210</v>
      </c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210</v>
      </c>
      <c r="D33" s="202"/>
      <c r="E33" s="202"/>
      <c r="F33" s="27" t="s">
        <v>28</v>
      </c>
      <c r="G33" s="202" t="s">
        <v>34</v>
      </c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 t="s">
        <v>34</v>
      </c>
      <c r="D34" s="179"/>
      <c r="E34" s="179"/>
      <c r="F34" s="27" t="s">
        <v>28</v>
      </c>
      <c r="G34" s="179" t="s">
        <v>211</v>
      </c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 t="s">
        <v>211</v>
      </c>
      <c r="D35" s="202"/>
      <c r="E35" s="202"/>
      <c r="F35" s="27" t="s">
        <v>28</v>
      </c>
      <c r="G35" s="202" t="s">
        <v>212</v>
      </c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 t="s">
        <v>213</v>
      </c>
      <c r="D36" s="202"/>
      <c r="E36" s="202"/>
      <c r="F36" s="131" t="s">
        <v>28</v>
      </c>
      <c r="G36" s="202" t="s">
        <v>34</v>
      </c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 t="s">
        <v>211</v>
      </c>
      <c r="D37" s="202"/>
      <c r="E37" s="202"/>
      <c r="F37" s="131" t="s">
        <v>28</v>
      </c>
      <c r="G37" s="202" t="s">
        <v>212</v>
      </c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 t="s">
        <v>213</v>
      </c>
      <c r="D38" s="202"/>
      <c r="E38" s="202"/>
      <c r="F38" s="131" t="s">
        <v>28</v>
      </c>
      <c r="G38" s="202" t="s">
        <v>34</v>
      </c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 t="s">
        <v>34</v>
      </c>
      <c r="D39" s="202"/>
      <c r="E39" s="202"/>
      <c r="F39" s="131" t="s">
        <v>28</v>
      </c>
      <c r="G39" s="202" t="s">
        <v>214</v>
      </c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202" t="s">
        <v>215</v>
      </c>
      <c r="D40" s="202"/>
      <c r="E40" s="202"/>
      <c r="F40" s="131" t="s">
        <v>28</v>
      </c>
      <c r="G40" s="202" t="s">
        <v>209</v>
      </c>
      <c r="H40" s="202"/>
      <c r="I40" s="202"/>
      <c r="J40" s="29"/>
      <c r="K40" s="6" t="s">
        <v>35</v>
      </c>
      <c r="L40" s="138"/>
      <c r="M40" s="209">
        <f>M25</f>
        <v>5120</v>
      </c>
      <c r="N40" s="210"/>
    </row>
    <row r="41" spans="1:18">
      <c r="A41" s="5"/>
      <c r="B41" s="5"/>
      <c r="C41" s="202" t="s">
        <v>209</v>
      </c>
      <c r="D41" s="202"/>
      <c r="E41" s="202"/>
      <c r="F41" s="131" t="s">
        <v>28</v>
      </c>
      <c r="G41" s="202" t="s">
        <v>33</v>
      </c>
      <c r="H41" s="202"/>
      <c r="I41" s="202"/>
      <c r="J41" s="29"/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202" t="s">
        <v>37</v>
      </c>
      <c r="D42" s="202"/>
      <c r="E42" s="202"/>
      <c r="F42" s="6"/>
      <c r="G42" s="202" t="s">
        <v>37</v>
      </c>
      <c r="H42" s="202"/>
      <c r="I42" s="202"/>
      <c r="J42" s="29"/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/>
      <c r="I43" s="177"/>
      <c r="J43" s="122">
        <f>SUM(J27:J42)</f>
        <v>0</v>
      </c>
      <c r="K43" s="42"/>
      <c r="L43" s="134" t="s">
        <v>32</v>
      </c>
      <c r="M43" s="204">
        <f>J43*J44</f>
        <v>0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133" t="s">
        <v>39</v>
      </c>
      <c r="I44" s="133"/>
      <c r="J44" s="34">
        <v>2.2000000000000002</v>
      </c>
      <c r="K44" s="42"/>
      <c r="L44" s="134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34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38"/>
      <c r="F46" s="223">
        <v>0</v>
      </c>
      <c r="G46" s="224"/>
      <c r="H46" s="134"/>
      <c r="I46" s="134"/>
      <c r="J46" s="134"/>
      <c r="K46" s="6" t="s">
        <v>47</v>
      </c>
      <c r="L46" s="138"/>
      <c r="M46" s="181">
        <f>M43+M42+M40+M44+M45</f>
        <v>5120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38"/>
      <c r="F47" s="225">
        <v>0</v>
      </c>
      <c r="G47" s="226"/>
      <c r="H47" s="134"/>
      <c r="I47" s="134"/>
      <c r="J47" s="134"/>
      <c r="K47" s="6" t="s">
        <v>49</v>
      </c>
      <c r="L47" s="138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38"/>
      <c r="F48" s="229">
        <f>SUM(F46:G47)</f>
        <v>0</v>
      </c>
      <c r="G48" s="230"/>
      <c r="H48" s="134"/>
      <c r="I48" s="134"/>
      <c r="J48" s="134"/>
      <c r="K48" s="6"/>
      <c r="L48" s="138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38"/>
      <c r="F49" s="225">
        <v>0</v>
      </c>
      <c r="G49" s="226"/>
      <c r="H49" s="134"/>
      <c r="I49" s="134"/>
      <c r="J49" s="134"/>
      <c r="K49" s="6"/>
      <c r="L49" s="138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38"/>
      <c r="F50" s="229">
        <f>SUM(F48:G49)</f>
        <v>0</v>
      </c>
      <c r="G50" s="230"/>
      <c r="H50" s="134"/>
      <c r="I50" s="134"/>
      <c r="J50" s="134"/>
      <c r="K50" s="6"/>
      <c r="L50" s="138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38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38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38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38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38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38"/>
      <c r="F56" s="233">
        <f>+M46-F55</f>
        <v>5120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5120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32"/>
      <c r="C59" s="131"/>
      <c r="D59" s="131"/>
      <c r="E59" s="131"/>
      <c r="F59" s="131"/>
      <c r="G59" s="131"/>
      <c r="H59" s="6"/>
      <c r="I59" s="131"/>
      <c r="J59" s="131"/>
      <c r="K59" s="131"/>
      <c r="L59" s="131"/>
      <c r="M59" s="131"/>
      <c r="N59" s="136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102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103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9"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7:G47"/>
    <mergeCell ref="M47:N47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P42:Q42"/>
    <mergeCell ref="M44:N44"/>
    <mergeCell ref="M45:N45"/>
    <mergeCell ref="F46:G46"/>
    <mergeCell ref="M46:N46"/>
    <mergeCell ref="H43:I43"/>
    <mergeCell ref="M43:N43"/>
    <mergeCell ref="C42:E42"/>
    <mergeCell ref="G42:I42"/>
    <mergeCell ref="K42:L42"/>
    <mergeCell ref="M42:N42"/>
    <mergeCell ref="C39:E39"/>
    <mergeCell ref="G39:I39"/>
    <mergeCell ref="C40:E40"/>
    <mergeCell ref="G40:I40"/>
    <mergeCell ref="M40:N40"/>
    <mergeCell ref="C38:E38"/>
    <mergeCell ref="G38:I38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FF0000"/>
  </sheetPr>
  <dimension ref="A1:V78"/>
  <sheetViews>
    <sheetView topLeftCell="A4" zoomScaleNormal="100" workbookViewId="0">
      <selection activeCell="O25" sqref="O2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35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 t="s">
        <v>205</v>
      </c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33"/>
      <c r="M4" s="133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33" t="s">
        <v>2</v>
      </c>
      <c r="M5" s="133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22</v>
      </c>
      <c r="K8" s="131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5120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37"/>
      <c r="B11" s="171">
        <f>$M$9</f>
        <v>5120</v>
      </c>
      <c r="C11" s="172"/>
      <c r="D11" s="173" t="s">
        <v>218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232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35">
        <v>27</v>
      </c>
      <c r="F16" s="131" t="s">
        <v>5</v>
      </c>
      <c r="G16" s="179" t="s">
        <v>12</v>
      </c>
      <c r="H16" s="179"/>
      <c r="I16" s="131" t="s">
        <v>13</v>
      </c>
      <c r="J16" s="135">
        <v>31</v>
      </c>
      <c r="K16" s="131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>
        <v>27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31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4</v>
      </c>
      <c r="E24" s="131" t="s">
        <v>28</v>
      </c>
      <c r="F24" s="204">
        <v>1120</v>
      </c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1</v>
      </c>
      <c r="E25" s="131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5120</v>
      </c>
      <c r="N25" s="210"/>
    </row>
    <row r="26" spans="1:22">
      <c r="A26" s="5"/>
      <c r="B26" s="22" t="s">
        <v>32</v>
      </c>
      <c r="C26" s="6"/>
      <c r="D26" s="24"/>
      <c r="E26" s="131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31" t="s">
        <v>28</v>
      </c>
      <c r="G27" s="179" t="s">
        <v>34</v>
      </c>
      <c r="H27" s="179"/>
      <c r="I27" s="179"/>
      <c r="J27" s="25"/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34</v>
      </c>
      <c r="D28" s="179"/>
      <c r="E28" s="179"/>
      <c r="F28" s="27" t="s">
        <v>28</v>
      </c>
      <c r="G28" s="179" t="s">
        <v>209</v>
      </c>
      <c r="H28" s="179"/>
      <c r="I28" s="179"/>
      <c r="J28" s="25"/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209</v>
      </c>
      <c r="D29" s="179"/>
      <c r="E29" s="179"/>
      <c r="F29" s="27" t="s">
        <v>28</v>
      </c>
      <c r="G29" s="179" t="s">
        <v>210</v>
      </c>
      <c r="H29" s="179"/>
      <c r="I29" s="179"/>
      <c r="J29" s="25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210</v>
      </c>
      <c r="D30" s="179"/>
      <c r="E30" s="179"/>
      <c r="F30" s="27" t="s">
        <v>28</v>
      </c>
      <c r="G30" s="179" t="s">
        <v>34</v>
      </c>
      <c r="H30" s="179"/>
      <c r="I30" s="179"/>
      <c r="J30" s="28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79" t="s">
        <v>34</v>
      </c>
      <c r="D31" s="179"/>
      <c r="E31" s="179"/>
      <c r="F31" s="27" t="s">
        <v>28</v>
      </c>
      <c r="G31" s="179" t="s">
        <v>209</v>
      </c>
      <c r="H31" s="179"/>
      <c r="I31" s="179"/>
      <c r="J31" s="28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 t="s">
        <v>209</v>
      </c>
      <c r="D32" s="244"/>
      <c r="E32" s="244"/>
      <c r="F32" s="27" t="s">
        <v>28</v>
      </c>
      <c r="G32" s="245" t="s">
        <v>210</v>
      </c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210</v>
      </c>
      <c r="D33" s="202"/>
      <c r="E33" s="202"/>
      <c r="F33" s="27" t="s">
        <v>28</v>
      </c>
      <c r="G33" s="202" t="s">
        <v>34</v>
      </c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 t="s">
        <v>34</v>
      </c>
      <c r="D34" s="179"/>
      <c r="E34" s="179"/>
      <c r="F34" s="27" t="s">
        <v>28</v>
      </c>
      <c r="G34" s="179" t="s">
        <v>211</v>
      </c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 t="s">
        <v>211</v>
      </c>
      <c r="D35" s="202"/>
      <c r="E35" s="202"/>
      <c r="F35" s="27" t="s">
        <v>28</v>
      </c>
      <c r="G35" s="202" t="s">
        <v>212</v>
      </c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 t="s">
        <v>213</v>
      </c>
      <c r="D36" s="202"/>
      <c r="E36" s="202"/>
      <c r="F36" s="131" t="s">
        <v>28</v>
      </c>
      <c r="G36" s="202" t="s">
        <v>34</v>
      </c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 t="s">
        <v>211</v>
      </c>
      <c r="D37" s="202"/>
      <c r="E37" s="202"/>
      <c r="F37" s="131" t="s">
        <v>28</v>
      </c>
      <c r="G37" s="202" t="s">
        <v>212</v>
      </c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 t="s">
        <v>213</v>
      </c>
      <c r="D38" s="202"/>
      <c r="E38" s="202"/>
      <c r="F38" s="131" t="s">
        <v>28</v>
      </c>
      <c r="G38" s="202" t="s">
        <v>34</v>
      </c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 t="s">
        <v>34</v>
      </c>
      <c r="D39" s="202"/>
      <c r="E39" s="202"/>
      <c r="F39" s="131" t="s">
        <v>28</v>
      </c>
      <c r="G39" s="202" t="s">
        <v>214</v>
      </c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202" t="s">
        <v>215</v>
      </c>
      <c r="D40" s="202"/>
      <c r="E40" s="202"/>
      <c r="F40" s="131" t="s">
        <v>28</v>
      </c>
      <c r="G40" s="202" t="s">
        <v>209</v>
      </c>
      <c r="H40" s="202"/>
      <c r="I40" s="202"/>
      <c r="J40" s="29"/>
      <c r="K40" s="6" t="s">
        <v>35</v>
      </c>
      <c r="L40" s="138"/>
      <c r="M40" s="209">
        <f>M25</f>
        <v>5120</v>
      </c>
      <c r="N40" s="210"/>
    </row>
    <row r="41" spans="1:18">
      <c r="A41" s="5"/>
      <c r="B41" s="5"/>
      <c r="C41" s="202" t="s">
        <v>209</v>
      </c>
      <c r="D41" s="202"/>
      <c r="E41" s="202"/>
      <c r="F41" s="131" t="s">
        <v>28</v>
      </c>
      <c r="G41" s="202" t="s">
        <v>33</v>
      </c>
      <c r="H41" s="202"/>
      <c r="I41" s="202"/>
      <c r="J41" s="29"/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202" t="s">
        <v>37</v>
      </c>
      <c r="D42" s="202"/>
      <c r="E42" s="202"/>
      <c r="F42" s="6"/>
      <c r="G42" s="202" t="s">
        <v>37</v>
      </c>
      <c r="H42" s="202"/>
      <c r="I42" s="202"/>
      <c r="J42" s="29"/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/>
      <c r="I43" s="177"/>
      <c r="J43" s="122">
        <f>SUM(J27:J42)</f>
        <v>0</v>
      </c>
      <c r="K43" s="42"/>
      <c r="L43" s="134" t="s">
        <v>32</v>
      </c>
      <c r="M43" s="204">
        <f>J43*J44</f>
        <v>0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133" t="s">
        <v>39</v>
      </c>
      <c r="I44" s="133"/>
      <c r="J44" s="34">
        <v>2.2000000000000002</v>
      </c>
      <c r="K44" s="42"/>
      <c r="L44" s="134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34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38"/>
      <c r="F46" s="223">
        <v>0</v>
      </c>
      <c r="G46" s="224"/>
      <c r="H46" s="134"/>
      <c r="I46" s="134"/>
      <c r="J46" s="134"/>
      <c r="K46" s="6" t="s">
        <v>47</v>
      </c>
      <c r="L46" s="138"/>
      <c r="M46" s="181">
        <f>M43+M42+M40+M44+M45</f>
        <v>5120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38"/>
      <c r="F47" s="225">
        <v>0</v>
      </c>
      <c r="G47" s="226"/>
      <c r="H47" s="134"/>
      <c r="I47" s="134"/>
      <c r="J47" s="134"/>
      <c r="K47" s="6" t="s">
        <v>49</v>
      </c>
      <c r="L47" s="138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38"/>
      <c r="F48" s="229">
        <f>SUM(F46:G47)</f>
        <v>0</v>
      </c>
      <c r="G48" s="230"/>
      <c r="H48" s="134"/>
      <c r="I48" s="134"/>
      <c r="J48" s="134"/>
      <c r="K48" s="6"/>
      <c r="L48" s="138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38"/>
      <c r="F49" s="225">
        <v>0</v>
      </c>
      <c r="G49" s="226"/>
      <c r="H49" s="134"/>
      <c r="I49" s="134"/>
      <c r="J49" s="134"/>
      <c r="K49" s="6"/>
      <c r="L49" s="138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38"/>
      <c r="F50" s="229">
        <f>SUM(F48:G49)</f>
        <v>0</v>
      </c>
      <c r="G50" s="230"/>
      <c r="H50" s="134"/>
      <c r="I50" s="134"/>
      <c r="J50" s="134"/>
      <c r="K50" s="6"/>
      <c r="L50" s="138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38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38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38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38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38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38"/>
      <c r="F56" s="233">
        <f>+M46-F55</f>
        <v>5120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5120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32"/>
      <c r="C59" s="131"/>
      <c r="D59" s="131"/>
      <c r="E59" s="131"/>
      <c r="F59" s="131"/>
      <c r="G59" s="131"/>
      <c r="H59" s="6"/>
      <c r="I59" s="131"/>
      <c r="J59" s="131"/>
      <c r="K59" s="131"/>
      <c r="L59" s="131"/>
      <c r="M59" s="131"/>
      <c r="N59" s="136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99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219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9"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7:G47"/>
    <mergeCell ref="M47:N47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P42:Q42"/>
    <mergeCell ref="M44:N44"/>
    <mergeCell ref="M45:N45"/>
    <mergeCell ref="F46:G46"/>
    <mergeCell ref="M46:N46"/>
    <mergeCell ref="H43:I43"/>
    <mergeCell ref="M43:N43"/>
    <mergeCell ref="C42:E42"/>
    <mergeCell ref="G42:I42"/>
    <mergeCell ref="K42:L42"/>
    <mergeCell ref="M42:N42"/>
    <mergeCell ref="C39:E39"/>
    <mergeCell ref="G39:I39"/>
    <mergeCell ref="C40:E40"/>
    <mergeCell ref="G40:I40"/>
    <mergeCell ref="M40:N40"/>
    <mergeCell ref="C38:E38"/>
    <mergeCell ref="G38:I38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FF0000"/>
  </sheetPr>
  <dimension ref="A1:V78"/>
  <sheetViews>
    <sheetView topLeftCell="A16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34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 t="s">
        <v>205</v>
      </c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33"/>
      <c r="M4" s="133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33" t="s">
        <v>2</v>
      </c>
      <c r="M5" s="133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22</v>
      </c>
      <c r="K8" s="131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9478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37"/>
      <c r="B11" s="171">
        <f>$M$9</f>
        <v>9478</v>
      </c>
      <c r="C11" s="172"/>
      <c r="D11" s="173" t="s">
        <v>217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231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35">
        <v>27</v>
      </c>
      <c r="F16" s="131" t="s">
        <v>5</v>
      </c>
      <c r="G16" s="179" t="s">
        <v>12</v>
      </c>
      <c r="H16" s="179"/>
      <c r="I16" s="131" t="s">
        <v>13</v>
      </c>
      <c r="J16" s="135">
        <v>31</v>
      </c>
      <c r="K16" s="131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>
        <v>27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31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4</v>
      </c>
      <c r="E24" s="131" t="s">
        <v>28</v>
      </c>
      <c r="F24" s="204">
        <v>1120</v>
      </c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1</v>
      </c>
      <c r="E25" s="131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5120</v>
      </c>
      <c r="N25" s="210"/>
    </row>
    <row r="26" spans="1:22">
      <c r="A26" s="5"/>
      <c r="B26" s="22" t="s">
        <v>32</v>
      </c>
      <c r="C26" s="6"/>
      <c r="D26" s="24"/>
      <c r="E26" s="131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31" t="s">
        <v>28</v>
      </c>
      <c r="G27" s="179" t="s">
        <v>34</v>
      </c>
      <c r="H27" s="179"/>
      <c r="I27" s="179"/>
      <c r="J27" s="25">
        <v>435</v>
      </c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34</v>
      </c>
      <c r="D28" s="179"/>
      <c r="E28" s="179"/>
      <c r="F28" s="27" t="s">
        <v>28</v>
      </c>
      <c r="G28" s="179" t="s">
        <v>209</v>
      </c>
      <c r="H28" s="179"/>
      <c r="I28" s="179"/>
      <c r="J28" s="25">
        <v>82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209</v>
      </c>
      <c r="D29" s="179"/>
      <c r="E29" s="179"/>
      <c r="F29" s="27" t="s">
        <v>28</v>
      </c>
      <c r="G29" s="179" t="s">
        <v>210</v>
      </c>
      <c r="H29" s="179"/>
      <c r="I29" s="179"/>
      <c r="J29" s="25">
        <v>40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210</v>
      </c>
      <c r="D30" s="179"/>
      <c r="E30" s="179"/>
      <c r="F30" s="27" t="s">
        <v>28</v>
      </c>
      <c r="G30" s="179" t="s">
        <v>34</v>
      </c>
      <c r="H30" s="179"/>
      <c r="I30" s="179"/>
      <c r="J30" s="28">
        <v>43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79" t="s">
        <v>34</v>
      </c>
      <c r="D31" s="179"/>
      <c r="E31" s="179"/>
      <c r="F31" s="27" t="s">
        <v>28</v>
      </c>
      <c r="G31" s="179" t="s">
        <v>209</v>
      </c>
      <c r="H31" s="179"/>
      <c r="I31" s="179"/>
      <c r="J31" s="28">
        <v>82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 t="s">
        <v>209</v>
      </c>
      <c r="D32" s="244"/>
      <c r="E32" s="244"/>
      <c r="F32" s="27" t="s">
        <v>28</v>
      </c>
      <c r="G32" s="245" t="s">
        <v>210</v>
      </c>
      <c r="H32" s="245"/>
      <c r="I32" s="245"/>
      <c r="J32" s="28">
        <v>40</v>
      </c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210</v>
      </c>
      <c r="D33" s="202"/>
      <c r="E33" s="202"/>
      <c r="F33" s="27" t="s">
        <v>28</v>
      </c>
      <c r="G33" s="202" t="s">
        <v>34</v>
      </c>
      <c r="H33" s="202"/>
      <c r="I33" s="202"/>
      <c r="J33" s="28">
        <v>43</v>
      </c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 t="s">
        <v>34</v>
      </c>
      <c r="D34" s="179"/>
      <c r="E34" s="179"/>
      <c r="F34" s="27" t="s">
        <v>28</v>
      </c>
      <c r="G34" s="179" t="s">
        <v>211</v>
      </c>
      <c r="H34" s="179"/>
      <c r="I34" s="179"/>
      <c r="J34" s="25">
        <v>127</v>
      </c>
      <c r="K34" s="6" t="s">
        <v>35</v>
      </c>
      <c r="L34" s="6"/>
      <c r="M34" s="6"/>
      <c r="N34" s="13"/>
    </row>
    <row r="35" spans="1:18">
      <c r="A35" s="5"/>
      <c r="B35" s="5"/>
      <c r="C35" s="202" t="s">
        <v>211</v>
      </c>
      <c r="D35" s="202"/>
      <c r="E35" s="202"/>
      <c r="F35" s="27" t="s">
        <v>28</v>
      </c>
      <c r="G35" s="202" t="s">
        <v>212</v>
      </c>
      <c r="H35" s="202"/>
      <c r="I35" s="202"/>
      <c r="J35" s="29">
        <v>79</v>
      </c>
      <c r="K35" s="6" t="s">
        <v>35</v>
      </c>
      <c r="L35" s="6"/>
      <c r="M35" s="6"/>
      <c r="N35" s="13"/>
    </row>
    <row r="36" spans="1:18">
      <c r="A36" s="5"/>
      <c r="B36" s="5"/>
      <c r="C36" s="202" t="s">
        <v>213</v>
      </c>
      <c r="D36" s="202"/>
      <c r="E36" s="202"/>
      <c r="F36" s="131" t="s">
        <v>28</v>
      </c>
      <c r="G36" s="202" t="s">
        <v>34</v>
      </c>
      <c r="H36" s="202"/>
      <c r="I36" s="202"/>
      <c r="J36" s="29">
        <v>127</v>
      </c>
      <c r="K36" s="6" t="s">
        <v>35</v>
      </c>
      <c r="L36" s="6"/>
      <c r="M36" s="6"/>
      <c r="N36" s="13"/>
    </row>
    <row r="37" spans="1:18">
      <c r="A37" s="5"/>
      <c r="B37" s="5"/>
      <c r="C37" s="202" t="s">
        <v>211</v>
      </c>
      <c r="D37" s="202"/>
      <c r="E37" s="202"/>
      <c r="F37" s="131" t="s">
        <v>28</v>
      </c>
      <c r="G37" s="202" t="s">
        <v>212</v>
      </c>
      <c r="H37" s="202"/>
      <c r="I37" s="202"/>
      <c r="J37" s="29">
        <v>79</v>
      </c>
      <c r="K37" s="6" t="s">
        <v>35</v>
      </c>
      <c r="L37" s="6"/>
      <c r="M37" s="6"/>
      <c r="N37" s="13"/>
    </row>
    <row r="38" spans="1:18">
      <c r="A38" s="5"/>
      <c r="B38" s="5"/>
      <c r="C38" s="202" t="s">
        <v>213</v>
      </c>
      <c r="D38" s="202"/>
      <c r="E38" s="202"/>
      <c r="F38" s="131" t="s">
        <v>28</v>
      </c>
      <c r="G38" s="202" t="s">
        <v>34</v>
      </c>
      <c r="H38" s="202"/>
      <c r="I38" s="202"/>
      <c r="J38" s="29">
        <v>127</v>
      </c>
      <c r="K38" s="6" t="s">
        <v>35</v>
      </c>
      <c r="L38" s="6"/>
      <c r="M38" s="6"/>
      <c r="N38" s="13"/>
    </row>
    <row r="39" spans="1:18">
      <c r="A39" s="5"/>
      <c r="B39" s="5"/>
      <c r="C39" s="202" t="s">
        <v>34</v>
      </c>
      <c r="D39" s="202"/>
      <c r="E39" s="202"/>
      <c r="F39" s="131" t="s">
        <v>28</v>
      </c>
      <c r="G39" s="202" t="s">
        <v>214</v>
      </c>
      <c r="H39" s="202"/>
      <c r="I39" s="202"/>
      <c r="J39" s="29">
        <v>57</v>
      </c>
      <c r="K39" s="6" t="s">
        <v>35</v>
      </c>
      <c r="L39" s="6"/>
      <c r="M39" s="30"/>
      <c r="N39" s="31"/>
    </row>
    <row r="40" spans="1:18">
      <c r="A40" s="5"/>
      <c r="B40" s="5"/>
      <c r="C40" s="202" t="s">
        <v>215</v>
      </c>
      <c r="D40" s="202"/>
      <c r="E40" s="202"/>
      <c r="F40" s="131" t="s">
        <v>28</v>
      </c>
      <c r="G40" s="202" t="s">
        <v>209</v>
      </c>
      <c r="H40" s="202"/>
      <c r="I40" s="202"/>
      <c r="J40" s="29">
        <v>20</v>
      </c>
      <c r="K40" s="6" t="s">
        <v>35</v>
      </c>
      <c r="L40" s="138"/>
      <c r="M40" s="209">
        <f>M25</f>
        <v>5120</v>
      </c>
      <c r="N40" s="210"/>
    </row>
    <row r="41" spans="1:18">
      <c r="A41" s="5"/>
      <c r="B41" s="5"/>
      <c r="C41" s="202" t="s">
        <v>209</v>
      </c>
      <c r="D41" s="202"/>
      <c r="E41" s="202"/>
      <c r="F41" s="131" t="s">
        <v>28</v>
      </c>
      <c r="G41" s="202" t="s">
        <v>33</v>
      </c>
      <c r="H41" s="202"/>
      <c r="I41" s="202"/>
      <c r="J41" s="29">
        <v>399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202" t="s">
        <v>37</v>
      </c>
      <c r="D42" s="202"/>
      <c r="E42" s="202"/>
      <c r="F42" s="6"/>
      <c r="G42" s="202" t="s">
        <v>37</v>
      </c>
      <c r="H42" s="202"/>
      <c r="I42" s="202"/>
      <c r="J42" s="29">
        <v>100</v>
      </c>
      <c r="K42" s="219" t="s">
        <v>42</v>
      </c>
      <c r="L42" s="220"/>
      <c r="M42" s="217">
        <f>111*2</f>
        <v>222</v>
      </c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/>
      <c r="I43" s="177"/>
      <c r="J43" s="122">
        <f>SUM(J27:J42)</f>
        <v>1880</v>
      </c>
      <c r="K43" s="42"/>
      <c r="L43" s="134" t="s">
        <v>32</v>
      </c>
      <c r="M43" s="204">
        <f>J43*J44</f>
        <v>4136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133" t="s">
        <v>39</v>
      </c>
      <c r="I44" s="133"/>
      <c r="J44" s="34">
        <v>2.2000000000000002</v>
      </c>
      <c r="K44" s="42"/>
      <c r="L44" s="134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34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38"/>
      <c r="F46" s="223">
        <v>0</v>
      </c>
      <c r="G46" s="224"/>
      <c r="H46" s="134"/>
      <c r="I46" s="134"/>
      <c r="J46" s="134"/>
      <c r="K46" s="6" t="s">
        <v>47</v>
      </c>
      <c r="L46" s="138"/>
      <c r="M46" s="181">
        <f>M43+M42+M40+M44+M45</f>
        <v>9478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38"/>
      <c r="F47" s="225">
        <v>0</v>
      </c>
      <c r="G47" s="226"/>
      <c r="H47" s="134"/>
      <c r="I47" s="134"/>
      <c r="J47" s="134"/>
      <c r="K47" s="6" t="s">
        <v>49</v>
      </c>
      <c r="L47" s="138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38"/>
      <c r="F48" s="229">
        <f>SUM(F46:G47)</f>
        <v>0</v>
      </c>
      <c r="G48" s="230"/>
      <c r="H48" s="134"/>
      <c r="I48" s="134"/>
      <c r="J48" s="134"/>
      <c r="K48" s="6"/>
      <c r="L48" s="138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38"/>
      <c r="F49" s="225">
        <v>0</v>
      </c>
      <c r="G49" s="226"/>
      <c r="H49" s="134"/>
      <c r="I49" s="134"/>
      <c r="J49" s="134"/>
      <c r="K49" s="6"/>
      <c r="L49" s="138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38"/>
      <c r="F50" s="229">
        <f>SUM(F48:G49)</f>
        <v>0</v>
      </c>
      <c r="G50" s="230"/>
      <c r="H50" s="134"/>
      <c r="I50" s="134"/>
      <c r="J50" s="134"/>
      <c r="K50" s="6"/>
      <c r="L50" s="138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38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38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38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38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38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38"/>
      <c r="F56" s="233">
        <f>+M46-F55</f>
        <v>9478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9478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32"/>
      <c r="C59" s="131"/>
      <c r="D59" s="131"/>
      <c r="E59" s="131"/>
      <c r="F59" s="131"/>
      <c r="G59" s="131"/>
      <c r="H59" s="6"/>
      <c r="I59" s="131"/>
      <c r="J59" s="131"/>
      <c r="K59" s="131"/>
      <c r="L59" s="131"/>
      <c r="M59" s="131"/>
      <c r="N59" s="136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151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216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9">
    <mergeCell ref="B64:G64"/>
    <mergeCell ref="I64:N64"/>
    <mergeCell ref="C42:E42"/>
    <mergeCell ref="G42:I42"/>
    <mergeCell ref="B60:G60"/>
    <mergeCell ref="B61:G61"/>
    <mergeCell ref="I61:N61"/>
    <mergeCell ref="B62:G62"/>
    <mergeCell ref="I62:N62"/>
    <mergeCell ref="B63:G63"/>
    <mergeCell ref="I63:N63"/>
    <mergeCell ref="F54:G54"/>
    <mergeCell ref="F48:G48"/>
    <mergeCell ref="F49:G49"/>
    <mergeCell ref="F50:G50"/>
    <mergeCell ref="F51:G51"/>
    <mergeCell ref="P54:Q54"/>
    <mergeCell ref="F55:G55"/>
    <mergeCell ref="F56:G56"/>
    <mergeCell ref="F57:G57"/>
    <mergeCell ref="B58:G58"/>
    <mergeCell ref="I58:N58"/>
    <mergeCell ref="F52:G52"/>
    <mergeCell ref="F53:G53"/>
    <mergeCell ref="M44:N44"/>
    <mergeCell ref="M45:N45"/>
    <mergeCell ref="F46:G46"/>
    <mergeCell ref="M46:N46"/>
    <mergeCell ref="F47:G47"/>
    <mergeCell ref="M47:N47"/>
    <mergeCell ref="H43:I43"/>
    <mergeCell ref="K42:L42"/>
    <mergeCell ref="M42:N42"/>
    <mergeCell ref="P42:Q42"/>
    <mergeCell ref="M43:N43"/>
    <mergeCell ref="C35:E35"/>
    <mergeCell ref="G35:I35"/>
    <mergeCell ref="C41:E41"/>
    <mergeCell ref="G41:I41"/>
    <mergeCell ref="M41:N41"/>
    <mergeCell ref="C36:E36"/>
    <mergeCell ref="G36:I36"/>
    <mergeCell ref="C37:E37"/>
    <mergeCell ref="G37:I37"/>
    <mergeCell ref="C38:E38"/>
    <mergeCell ref="G38:I38"/>
    <mergeCell ref="C39:E39"/>
    <mergeCell ref="G39:I39"/>
    <mergeCell ref="C40:E40"/>
    <mergeCell ref="G40:I40"/>
    <mergeCell ref="M40:N40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33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 t="s">
        <v>205</v>
      </c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33"/>
      <c r="M4" s="133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33" t="s">
        <v>2</v>
      </c>
      <c r="M5" s="133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22</v>
      </c>
      <c r="K8" s="131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3859.2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37"/>
      <c r="B11" s="171">
        <f>$M$9</f>
        <v>3859.2</v>
      </c>
      <c r="C11" s="172"/>
      <c r="D11" s="173" t="s">
        <v>208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206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35">
        <v>29</v>
      </c>
      <c r="F16" s="131" t="s">
        <v>5</v>
      </c>
      <c r="G16" s="179" t="s">
        <v>12</v>
      </c>
      <c r="H16" s="179"/>
      <c r="I16" s="131" t="s">
        <v>13</v>
      </c>
      <c r="J16" s="135">
        <v>31</v>
      </c>
      <c r="K16" s="131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31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131" t="s">
        <v>28</v>
      </c>
      <c r="F24" s="204">
        <v>1120</v>
      </c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1</v>
      </c>
      <c r="E25" s="131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2880</v>
      </c>
      <c r="N25" s="210"/>
    </row>
    <row r="26" spans="1:22">
      <c r="A26" s="5"/>
      <c r="B26" s="22" t="s">
        <v>32</v>
      </c>
      <c r="C26" s="6"/>
      <c r="D26" s="24"/>
      <c r="E26" s="131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31" t="s">
        <v>28</v>
      </c>
      <c r="G27" s="179" t="s">
        <v>83</v>
      </c>
      <c r="H27" s="179"/>
      <c r="I27" s="179"/>
      <c r="J27" s="25">
        <v>197</v>
      </c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83</v>
      </c>
      <c r="D28" s="179"/>
      <c r="E28" s="179"/>
      <c r="F28" s="27" t="s">
        <v>28</v>
      </c>
      <c r="G28" s="179" t="s">
        <v>95</v>
      </c>
      <c r="H28" s="179"/>
      <c r="I28" s="179"/>
      <c r="J28" s="25">
        <v>44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95</v>
      </c>
      <c r="D29" s="179"/>
      <c r="E29" s="179"/>
      <c r="F29" s="27" t="s">
        <v>28</v>
      </c>
      <c r="G29" s="179" t="s">
        <v>83</v>
      </c>
      <c r="H29" s="179"/>
      <c r="I29" s="179"/>
      <c r="J29" s="25">
        <v>44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83</v>
      </c>
      <c r="D30" s="179"/>
      <c r="E30" s="179"/>
      <c r="F30" s="27" t="s">
        <v>28</v>
      </c>
      <c r="G30" s="179" t="s">
        <v>207</v>
      </c>
      <c r="H30" s="179"/>
      <c r="I30" s="179"/>
      <c r="J30" s="28">
        <v>15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79" t="s">
        <v>207</v>
      </c>
      <c r="D31" s="179"/>
      <c r="E31" s="179"/>
      <c r="F31" s="27" t="s">
        <v>28</v>
      </c>
      <c r="G31" s="179" t="s">
        <v>83</v>
      </c>
      <c r="H31" s="179"/>
      <c r="I31" s="179"/>
      <c r="J31" s="28">
        <v>15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 t="s">
        <v>83</v>
      </c>
      <c r="D32" s="244"/>
      <c r="E32" s="244"/>
      <c r="F32" s="27" t="s">
        <v>28</v>
      </c>
      <c r="G32" s="245" t="s">
        <v>33</v>
      </c>
      <c r="H32" s="245"/>
      <c r="I32" s="245"/>
      <c r="J32" s="28">
        <v>197</v>
      </c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37</v>
      </c>
      <c r="D33" s="202"/>
      <c r="E33" s="202"/>
      <c r="F33" s="27" t="s">
        <v>28</v>
      </c>
      <c r="G33" s="202" t="s">
        <v>37</v>
      </c>
      <c r="H33" s="202"/>
      <c r="I33" s="202"/>
      <c r="J33" s="28">
        <v>100</v>
      </c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31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31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31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31" t="s">
        <v>28</v>
      </c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202"/>
      <c r="D40" s="202"/>
      <c r="E40" s="202"/>
      <c r="F40" s="131" t="s">
        <v>28</v>
      </c>
      <c r="G40" s="202"/>
      <c r="H40" s="202"/>
      <c r="I40" s="202"/>
      <c r="J40" s="29"/>
      <c r="K40" s="6" t="s">
        <v>35</v>
      </c>
      <c r="L40" s="138"/>
      <c r="M40" s="209">
        <f>M25</f>
        <v>2880</v>
      </c>
      <c r="N40" s="210"/>
    </row>
    <row r="41" spans="1:18">
      <c r="A41" s="5"/>
      <c r="B41" s="5"/>
      <c r="C41" s="202"/>
      <c r="D41" s="202"/>
      <c r="E41" s="202"/>
      <c r="F41" s="131" t="s">
        <v>28</v>
      </c>
      <c r="G41" s="202"/>
      <c r="H41" s="202"/>
      <c r="I41" s="202"/>
      <c r="J41" s="29"/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121"/>
      <c r="H42" s="177"/>
      <c r="I42" s="177"/>
      <c r="J42" s="122">
        <f>SUM(J27:J41)</f>
        <v>612</v>
      </c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 t="s">
        <v>39</v>
      </c>
      <c r="I43" s="177"/>
      <c r="J43" s="34">
        <v>1.6</v>
      </c>
      <c r="K43" s="42"/>
      <c r="L43" s="134" t="s">
        <v>32</v>
      </c>
      <c r="M43" s="204">
        <f>J42*J43</f>
        <v>979.2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K44" s="42"/>
      <c r="L44" s="134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34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38"/>
      <c r="F46" s="223">
        <v>0</v>
      </c>
      <c r="G46" s="224"/>
      <c r="H46" s="134"/>
      <c r="I46" s="134"/>
      <c r="J46" s="134"/>
      <c r="K46" s="6" t="s">
        <v>47</v>
      </c>
      <c r="L46" s="138"/>
      <c r="M46" s="181">
        <f>M43+M42+M40+M44+M45</f>
        <v>3859.2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38"/>
      <c r="F47" s="225">
        <v>0</v>
      </c>
      <c r="G47" s="226"/>
      <c r="H47" s="134"/>
      <c r="I47" s="134"/>
      <c r="J47" s="134"/>
      <c r="K47" s="6" t="s">
        <v>49</v>
      </c>
      <c r="L47" s="138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38"/>
      <c r="F48" s="229">
        <f>SUM(F46:G47)</f>
        <v>0</v>
      </c>
      <c r="G48" s="230"/>
      <c r="H48" s="134"/>
      <c r="I48" s="134"/>
      <c r="J48" s="134"/>
      <c r="K48" s="6"/>
      <c r="L48" s="138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38"/>
      <c r="F49" s="225">
        <v>0</v>
      </c>
      <c r="G49" s="226"/>
      <c r="H49" s="134"/>
      <c r="I49" s="134"/>
      <c r="J49" s="134"/>
      <c r="K49" s="6"/>
      <c r="L49" s="138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38"/>
      <c r="F50" s="229">
        <f>SUM(F48:G49)</f>
        <v>0</v>
      </c>
      <c r="G50" s="230"/>
      <c r="H50" s="134"/>
      <c r="I50" s="134"/>
      <c r="J50" s="134"/>
      <c r="K50" s="6"/>
      <c r="L50" s="138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38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38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38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38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38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38"/>
      <c r="F56" s="233">
        <f>+M46-F55</f>
        <v>3859.2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3859.2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32"/>
      <c r="C59" s="131"/>
      <c r="D59" s="131"/>
      <c r="E59" s="131"/>
      <c r="F59" s="131"/>
      <c r="G59" s="131"/>
      <c r="H59" s="6"/>
      <c r="I59" s="131"/>
      <c r="J59" s="131"/>
      <c r="K59" s="131"/>
      <c r="L59" s="131"/>
      <c r="M59" s="131"/>
      <c r="N59" s="136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88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89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8"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3:G53"/>
    <mergeCell ref="F54:G54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F51:G51"/>
    <mergeCell ref="F52:G52"/>
    <mergeCell ref="H42:I42"/>
    <mergeCell ref="K42:L42"/>
    <mergeCell ref="M42:N42"/>
    <mergeCell ref="P42:Q42"/>
    <mergeCell ref="H43:I43"/>
    <mergeCell ref="M43:N43"/>
    <mergeCell ref="C35:E35"/>
    <mergeCell ref="G35:I35"/>
    <mergeCell ref="C41:E41"/>
    <mergeCell ref="G41:I41"/>
    <mergeCell ref="M41:N41"/>
    <mergeCell ref="C36:E36"/>
    <mergeCell ref="G36:I36"/>
    <mergeCell ref="C37:E37"/>
    <mergeCell ref="G37:I37"/>
    <mergeCell ref="C38:E38"/>
    <mergeCell ref="G38:I38"/>
    <mergeCell ref="C39:E39"/>
    <mergeCell ref="G39:I39"/>
    <mergeCell ref="C40:E40"/>
    <mergeCell ref="G40:I40"/>
    <mergeCell ref="M40:N40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V78"/>
  <sheetViews>
    <sheetView topLeftCell="A34" zoomScaleNormal="100" workbookViewId="0">
      <selection activeCell="S12" sqref="S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32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23"/>
      <c r="M4" s="123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23" t="s">
        <v>2</v>
      </c>
      <c r="M5" s="123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21</v>
      </c>
      <c r="K8" s="124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7950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27"/>
      <c r="B11" s="171">
        <f>$M$9</f>
        <v>7950</v>
      </c>
      <c r="C11" s="172"/>
      <c r="D11" s="173" t="s">
        <v>204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200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29">
        <v>25</v>
      </c>
      <c r="F16" s="124" t="s">
        <v>5</v>
      </c>
      <c r="G16" s="179" t="s">
        <v>12</v>
      </c>
      <c r="H16" s="179"/>
      <c r="I16" s="124" t="s">
        <v>13</v>
      </c>
      <c r="J16" s="129">
        <v>28</v>
      </c>
      <c r="K16" s="124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 t="s">
        <v>17</v>
      </c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24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124" t="s">
        <v>28</v>
      </c>
      <c r="F24" s="204">
        <v>2000</v>
      </c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1</v>
      </c>
      <c r="E25" s="124" t="s">
        <v>28</v>
      </c>
      <c r="F25" s="208">
        <v>1200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5200</v>
      </c>
      <c r="N25" s="210"/>
    </row>
    <row r="26" spans="1:22">
      <c r="A26" s="5"/>
      <c r="B26" s="22" t="s">
        <v>32</v>
      </c>
      <c r="C26" s="6"/>
      <c r="D26" s="24"/>
      <c r="E26" s="124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68</v>
      </c>
      <c r="D27" s="179"/>
      <c r="E27" s="179"/>
      <c r="F27" s="124" t="s">
        <v>28</v>
      </c>
      <c r="G27" s="179" t="s">
        <v>201</v>
      </c>
      <c r="H27" s="179"/>
      <c r="I27" s="179"/>
      <c r="J27" s="25"/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201</v>
      </c>
      <c r="D28" s="179"/>
      <c r="E28" s="179"/>
      <c r="F28" s="27" t="s">
        <v>28</v>
      </c>
      <c r="G28" s="179" t="s">
        <v>202</v>
      </c>
      <c r="H28" s="179"/>
      <c r="I28" s="179"/>
      <c r="J28" s="25"/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202</v>
      </c>
      <c r="D29" s="179"/>
      <c r="E29" s="179"/>
      <c r="F29" s="27" t="s">
        <v>28</v>
      </c>
      <c r="G29" s="179" t="s">
        <v>201</v>
      </c>
      <c r="H29" s="179"/>
      <c r="I29" s="179"/>
      <c r="J29" s="25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201</v>
      </c>
      <c r="D30" s="179"/>
      <c r="E30" s="179"/>
      <c r="F30" s="27" t="s">
        <v>28</v>
      </c>
      <c r="G30" s="179" t="s">
        <v>203</v>
      </c>
      <c r="H30" s="179"/>
      <c r="I30" s="179"/>
      <c r="J30" s="28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79" t="s">
        <v>66</v>
      </c>
      <c r="D31" s="179"/>
      <c r="E31" s="179"/>
      <c r="F31" s="27" t="s">
        <v>28</v>
      </c>
      <c r="G31" s="179" t="s">
        <v>33</v>
      </c>
      <c r="H31" s="179"/>
      <c r="I31" s="179"/>
      <c r="J31" s="28">
        <v>110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 t="s">
        <v>33</v>
      </c>
      <c r="D32" s="244"/>
      <c r="E32" s="244"/>
      <c r="F32" s="27" t="s">
        <v>28</v>
      </c>
      <c r="G32" s="245" t="s">
        <v>66</v>
      </c>
      <c r="H32" s="245"/>
      <c r="I32" s="245"/>
      <c r="J32" s="28">
        <v>110</v>
      </c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/>
      <c r="D33" s="202"/>
      <c r="E33" s="202"/>
      <c r="F33" s="27" t="s">
        <v>28</v>
      </c>
      <c r="G33" s="202"/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24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24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24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24" t="s">
        <v>28</v>
      </c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202"/>
      <c r="D40" s="202"/>
      <c r="E40" s="202"/>
      <c r="F40" s="124" t="s">
        <v>28</v>
      </c>
      <c r="G40" s="202"/>
      <c r="H40" s="202"/>
      <c r="I40" s="202"/>
      <c r="J40" s="29"/>
      <c r="K40" s="6" t="s">
        <v>35</v>
      </c>
      <c r="L40" s="128"/>
      <c r="M40" s="209">
        <f>M25</f>
        <v>5200</v>
      </c>
      <c r="N40" s="210"/>
    </row>
    <row r="41" spans="1:18">
      <c r="A41" s="5"/>
      <c r="B41" s="5"/>
      <c r="C41" s="202"/>
      <c r="D41" s="202"/>
      <c r="E41" s="202"/>
      <c r="F41" s="124" t="s">
        <v>28</v>
      </c>
      <c r="G41" s="202"/>
      <c r="H41" s="202"/>
      <c r="I41" s="202"/>
      <c r="J41" s="29"/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121"/>
      <c r="H42" s="177"/>
      <c r="I42" s="177"/>
      <c r="J42" s="122">
        <f>SUM(J27:J41)</f>
        <v>220</v>
      </c>
      <c r="K42" s="219" t="s">
        <v>42</v>
      </c>
      <c r="L42" s="220"/>
      <c r="M42" s="217">
        <f>249*2</f>
        <v>498</v>
      </c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 t="s">
        <v>39</v>
      </c>
      <c r="I43" s="177"/>
      <c r="J43" s="34">
        <v>1.6</v>
      </c>
      <c r="K43" s="42"/>
      <c r="L43" s="130" t="s">
        <v>32</v>
      </c>
      <c r="M43" s="204">
        <f>J42*J43</f>
        <v>352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K44" s="42"/>
      <c r="L44" s="130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30" t="s">
        <v>45</v>
      </c>
      <c r="M45" s="221">
        <f>250*6+400</f>
        <v>1900</v>
      </c>
      <c r="N45" s="222"/>
      <c r="P45" s="44"/>
      <c r="Q45" s="6"/>
    </row>
    <row r="46" spans="1:18">
      <c r="A46" s="5"/>
      <c r="B46" s="5" t="s">
        <v>46</v>
      </c>
      <c r="C46" s="6"/>
      <c r="D46" s="6"/>
      <c r="E46" s="128"/>
      <c r="F46" s="223">
        <v>0</v>
      </c>
      <c r="G46" s="224"/>
      <c r="H46" s="130"/>
      <c r="I46" s="130"/>
      <c r="J46" s="130"/>
      <c r="K46" s="6" t="s">
        <v>47</v>
      </c>
      <c r="L46" s="128"/>
      <c r="M46" s="181">
        <f>M43+M42+M40+M44+M45</f>
        <v>7950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28"/>
      <c r="F47" s="225">
        <v>0</v>
      </c>
      <c r="G47" s="226"/>
      <c r="H47" s="130"/>
      <c r="I47" s="130"/>
      <c r="J47" s="130"/>
      <c r="K47" s="6" t="s">
        <v>49</v>
      </c>
      <c r="L47" s="128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28"/>
      <c r="F48" s="229">
        <f>SUM(F46:G47)</f>
        <v>0</v>
      </c>
      <c r="G48" s="230"/>
      <c r="H48" s="130"/>
      <c r="I48" s="130"/>
      <c r="J48" s="130"/>
      <c r="K48" s="6"/>
      <c r="L48" s="128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28"/>
      <c r="F49" s="225">
        <v>0</v>
      </c>
      <c r="G49" s="226"/>
      <c r="H49" s="130"/>
      <c r="I49" s="130"/>
      <c r="J49" s="130"/>
      <c r="K49" s="6"/>
      <c r="L49" s="128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28"/>
      <c r="F50" s="229">
        <f>SUM(F48:G49)</f>
        <v>0</v>
      </c>
      <c r="G50" s="230"/>
      <c r="H50" s="130"/>
      <c r="I50" s="130"/>
      <c r="J50" s="130"/>
      <c r="K50" s="6"/>
      <c r="L50" s="128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28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28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28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28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28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28"/>
      <c r="F56" s="233">
        <f>+M46-F55</f>
        <v>7950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7950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25"/>
      <c r="C59" s="124"/>
      <c r="D59" s="124"/>
      <c r="E59" s="124"/>
      <c r="F59" s="124"/>
      <c r="G59" s="124"/>
      <c r="H59" s="6"/>
      <c r="I59" s="124"/>
      <c r="J59" s="124"/>
      <c r="K59" s="124"/>
      <c r="L59" s="124"/>
      <c r="M59" s="124"/>
      <c r="N59" s="126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109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110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8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41:E41"/>
    <mergeCell ref="G41:I41"/>
    <mergeCell ref="M41:N41"/>
    <mergeCell ref="C36:E36"/>
    <mergeCell ref="G36:I36"/>
    <mergeCell ref="C37:E37"/>
    <mergeCell ref="G37:I37"/>
    <mergeCell ref="C38:E38"/>
    <mergeCell ref="G38:I38"/>
    <mergeCell ref="C39:E39"/>
    <mergeCell ref="G39:I39"/>
    <mergeCell ref="C40:E40"/>
    <mergeCell ref="G40:I40"/>
    <mergeCell ref="M40:N40"/>
    <mergeCell ref="H42:I42"/>
    <mergeCell ref="K42:L42"/>
    <mergeCell ref="M42:N42"/>
    <mergeCell ref="P42:Q42"/>
    <mergeCell ref="H43:I43"/>
    <mergeCell ref="M43:N43"/>
    <mergeCell ref="F53:G53"/>
    <mergeCell ref="F54:G54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F51:G51"/>
    <mergeCell ref="F52:G52"/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V78"/>
  <sheetViews>
    <sheetView topLeftCell="A22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31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23"/>
      <c r="M4" s="123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23" t="s">
        <v>2</v>
      </c>
      <c r="M5" s="123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21</v>
      </c>
      <c r="K8" s="124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2641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27"/>
      <c r="B11" s="171">
        <f>$M$9</f>
        <v>2641</v>
      </c>
      <c r="C11" s="172"/>
      <c r="D11" s="173" t="s">
        <v>199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196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29">
        <v>24</v>
      </c>
      <c r="F16" s="124" t="s">
        <v>5</v>
      </c>
      <c r="G16" s="179" t="s">
        <v>12</v>
      </c>
      <c r="H16" s="179"/>
      <c r="I16" s="124" t="s">
        <v>13</v>
      </c>
      <c r="J16" s="129">
        <v>25</v>
      </c>
      <c r="K16" s="124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24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124" t="s">
        <v>28</v>
      </c>
      <c r="F24" s="204">
        <v>1120</v>
      </c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1</v>
      </c>
      <c r="E25" s="124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1760</v>
      </c>
      <c r="N25" s="210"/>
    </row>
    <row r="26" spans="1:22">
      <c r="A26" s="5"/>
      <c r="B26" s="22" t="s">
        <v>32</v>
      </c>
      <c r="C26" s="6"/>
      <c r="D26" s="24"/>
      <c r="E26" s="124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24" t="s">
        <v>28</v>
      </c>
      <c r="G27" s="179" t="s">
        <v>68</v>
      </c>
      <c r="H27" s="179"/>
      <c r="I27" s="179"/>
      <c r="J27" s="25">
        <v>260</v>
      </c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68</v>
      </c>
      <c r="D28" s="179"/>
      <c r="E28" s="179"/>
      <c r="F28" s="27" t="s">
        <v>28</v>
      </c>
      <c r="G28" s="179" t="s">
        <v>190</v>
      </c>
      <c r="H28" s="179"/>
      <c r="I28" s="179"/>
      <c r="J28" s="25">
        <v>10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190</v>
      </c>
      <c r="D29" s="179"/>
      <c r="E29" s="179"/>
      <c r="F29" s="27" t="s">
        <v>28</v>
      </c>
      <c r="G29" s="179" t="s">
        <v>68</v>
      </c>
      <c r="H29" s="179"/>
      <c r="I29" s="179"/>
      <c r="J29" s="25">
        <v>10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68</v>
      </c>
      <c r="D30" s="179"/>
      <c r="E30" s="179"/>
      <c r="F30" s="27" t="s">
        <v>28</v>
      </c>
      <c r="G30" s="179" t="s">
        <v>33</v>
      </c>
      <c r="H30" s="179"/>
      <c r="I30" s="179"/>
      <c r="J30" s="28">
        <v>100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79" t="s">
        <v>37</v>
      </c>
      <c r="D31" s="179"/>
      <c r="E31" s="179"/>
      <c r="F31" s="27" t="s">
        <v>28</v>
      </c>
      <c r="G31" s="179" t="s">
        <v>37</v>
      </c>
      <c r="H31" s="179"/>
      <c r="I31" s="179"/>
      <c r="J31" s="28">
        <v>30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/>
      <c r="D32" s="244"/>
      <c r="E32" s="244"/>
      <c r="F32" s="27" t="s">
        <v>28</v>
      </c>
      <c r="G32" s="245"/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/>
      <c r="D33" s="202"/>
      <c r="E33" s="202"/>
      <c r="F33" s="27" t="s">
        <v>28</v>
      </c>
      <c r="G33" s="202"/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24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24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24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24" t="s">
        <v>28</v>
      </c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202"/>
      <c r="D40" s="202"/>
      <c r="E40" s="202"/>
      <c r="F40" s="124" t="s">
        <v>28</v>
      </c>
      <c r="G40" s="202"/>
      <c r="H40" s="202"/>
      <c r="I40" s="202"/>
      <c r="J40" s="29"/>
      <c r="K40" s="6" t="s">
        <v>35</v>
      </c>
      <c r="L40" s="128"/>
      <c r="M40" s="209">
        <f>M25</f>
        <v>1760</v>
      </c>
      <c r="N40" s="210"/>
    </row>
    <row r="41" spans="1:18">
      <c r="A41" s="5"/>
      <c r="B41" s="5"/>
      <c r="C41" s="202"/>
      <c r="D41" s="202"/>
      <c r="E41" s="202"/>
      <c r="F41" s="124" t="s">
        <v>28</v>
      </c>
      <c r="G41" s="202"/>
      <c r="H41" s="202"/>
      <c r="I41" s="202"/>
      <c r="J41" s="29"/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121"/>
      <c r="H42" s="177"/>
      <c r="I42" s="177"/>
      <c r="J42" s="122">
        <f>SUM(J27:J41)</f>
        <v>410</v>
      </c>
      <c r="K42" s="219" t="s">
        <v>42</v>
      </c>
      <c r="L42" s="220"/>
      <c r="M42" s="217">
        <f>225</f>
        <v>225</v>
      </c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 t="s">
        <v>39</v>
      </c>
      <c r="I43" s="177"/>
      <c r="J43" s="34">
        <v>1.6</v>
      </c>
      <c r="K43" s="42"/>
      <c r="L43" s="130" t="s">
        <v>32</v>
      </c>
      <c r="M43" s="204">
        <f>J42*J43</f>
        <v>656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K44" s="42"/>
      <c r="L44" s="130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30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28"/>
      <c r="F46" s="223">
        <v>0</v>
      </c>
      <c r="G46" s="224"/>
      <c r="H46" s="130"/>
      <c r="I46" s="130"/>
      <c r="J46" s="130"/>
      <c r="K46" s="6" t="s">
        <v>47</v>
      </c>
      <c r="L46" s="128"/>
      <c r="M46" s="181">
        <f>M43+M42+M40+M44+M45</f>
        <v>2641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28"/>
      <c r="F47" s="225">
        <v>0</v>
      </c>
      <c r="G47" s="226"/>
      <c r="H47" s="130"/>
      <c r="I47" s="130"/>
      <c r="J47" s="130"/>
      <c r="K47" s="6" t="s">
        <v>49</v>
      </c>
      <c r="L47" s="128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28"/>
      <c r="F48" s="229">
        <f>SUM(F46:G47)</f>
        <v>0</v>
      </c>
      <c r="G48" s="230"/>
      <c r="H48" s="130"/>
      <c r="I48" s="130"/>
      <c r="J48" s="130"/>
      <c r="K48" s="6"/>
      <c r="L48" s="128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28"/>
      <c r="F49" s="225">
        <v>0</v>
      </c>
      <c r="G49" s="226"/>
      <c r="H49" s="130"/>
      <c r="I49" s="130"/>
      <c r="J49" s="130"/>
      <c r="K49" s="6"/>
      <c r="L49" s="128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28"/>
      <c r="F50" s="229">
        <f>SUM(F48:G49)</f>
        <v>0</v>
      </c>
      <c r="G50" s="230"/>
      <c r="H50" s="130"/>
      <c r="I50" s="130"/>
      <c r="J50" s="130"/>
      <c r="K50" s="6"/>
      <c r="L50" s="128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28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28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28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28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28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28"/>
      <c r="F56" s="233">
        <f>+M46-F55</f>
        <v>2641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2641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25"/>
      <c r="C59" s="124"/>
      <c r="D59" s="124"/>
      <c r="E59" s="124"/>
      <c r="F59" s="124"/>
      <c r="G59" s="124"/>
      <c r="H59" s="6"/>
      <c r="I59" s="124"/>
      <c r="J59" s="124"/>
      <c r="K59" s="124"/>
      <c r="L59" s="124"/>
      <c r="M59" s="124"/>
      <c r="N59" s="126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198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113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8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41:E41"/>
    <mergeCell ref="G41:I41"/>
    <mergeCell ref="M41:N41"/>
    <mergeCell ref="C36:E36"/>
    <mergeCell ref="G36:I36"/>
    <mergeCell ref="C37:E37"/>
    <mergeCell ref="G37:I37"/>
    <mergeCell ref="C38:E38"/>
    <mergeCell ref="G38:I38"/>
    <mergeCell ref="C39:E39"/>
    <mergeCell ref="G39:I39"/>
    <mergeCell ref="C40:E40"/>
    <mergeCell ref="G40:I40"/>
    <mergeCell ref="M40:N40"/>
    <mergeCell ref="H42:I42"/>
    <mergeCell ref="K42:L42"/>
    <mergeCell ref="M42:N42"/>
    <mergeCell ref="P42:Q42"/>
    <mergeCell ref="H43:I43"/>
    <mergeCell ref="M43:N43"/>
    <mergeCell ref="F53:G53"/>
    <mergeCell ref="F54:G54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F51:G51"/>
    <mergeCell ref="F52:G52"/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V78"/>
  <sheetViews>
    <sheetView topLeftCell="A13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30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23"/>
      <c r="M4" s="123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23" t="s">
        <v>2</v>
      </c>
      <c r="M5" s="123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21</v>
      </c>
      <c r="K8" s="124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4033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27"/>
      <c r="B11" s="171">
        <f>$M$9</f>
        <v>4033</v>
      </c>
      <c r="C11" s="172"/>
      <c r="D11" s="173" t="s">
        <v>197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196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29">
        <v>24</v>
      </c>
      <c r="F16" s="124" t="s">
        <v>5</v>
      </c>
      <c r="G16" s="179" t="s">
        <v>12</v>
      </c>
      <c r="H16" s="179"/>
      <c r="I16" s="124" t="s">
        <v>13</v>
      </c>
      <c r="J16" s="129">
        <v>25</v>
      </c>
      <c r="K16" s="124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24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124" t="s">
        <v>28</v>
      </c>
      <c r="F24" s="204">
        <v>2000</v>
      </c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1</v>
      </c>
      <c r="E25" s="124" t="s">
        <v>28</v>
      </c>
      <c r="F25" s="208">
        <v>1200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3200</v>
      </c>
      <c r="N25" s="210"/>
    </row>
    <row r="26" spans="1:22">
      <c r="A26" s="5"/>
      <c r="B26" s="22" t="s">
        <v>32</v>
      </c>
      <c r="C26" s="6"/>
      <c r="D26" s="24"/>
      <c r="E26" s="124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24" t="s">
        <v>28</v>
      </c>
      <c r="G27" s="179" t="s">
        <v>68</v>
      </c>
      <c r="H27" s="179"/>
      <c r="I27" s="179"/>
      <c r="J27" s="25">
        <v>260</v>
      </c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68</v>
      </c>
      <c r="D28" s="179"/>
      <c r="E28" s="179"/>
      <c r="F28" s="27" t="s">
        <v>28</v>
      </c>
      <c r="G28" s="179" t="s">
        <v>190</v>
      </c>
      <c r="H28" s="179"/>
      <c r="I28" s="179"/>
      <c r="J28" s="25">
        <v>10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190</v>
      </c>
      <c r="D29" s="179"/>
      <c r="E29" s="179"/>
      <c r="F29" s="27" t="s">
        <v>28</v>
      </c>
      <c r="G29" s="179" t="s">
        <v>68</v>
      </c>
      <c r="H29" s="179"/>
      <c r="I29" s="179"/>
      <c r="J29" s="25">
        <v>10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37</v>
      </c>
      <c r="D30" s="179"/>
      <c r="E30" s="179"/>
      <c r="F30" s="27" t="s">
        <v>28</v>
      </c>
      <c r="G30" s="179" t="s">
        <v>37</v>
      </c>
      <c r="H30" s="179"/>
      <c r="I30" s="179"/>
      <c r="J30" s="28">
        <v>100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/>
      <c r="D31" s="244"/>
      <c r="E31" s="244"/>
      <c r="F31" s="27" t="s">
        <v>28</v>
      </c>
      <c r="G31" s="245"/>
      <c r="H31" s="245"/>
      <c r="I31" s="245"/>
      <c r="J31" s="28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/>
      <c r="D32" s="244"/>
      <c r="E32" s="244"/>
      <c r="F32" s="27" t="s">
        <v>28</v>
      </c>
      <c r="G32" s="245"/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/>
      <c r="D33" s="202"/>
      <c r="E33" s="202"/>
      <c r="F33" s="27" t="s">
        <v>28</v>
      </c>
      <c r="G33" s="202"/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24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24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24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24" t="s">
        <v>28</v>
      </c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202"/>
      <c r="D40" s="202"/>
      <c r="E40" s="202"/>
      <c r="F40" s="124" t="s">
        <v>28</v>
      </c>
      <c r="G40" s="202"/>
      <c r="H40" s="202"/>
      <c r="I40" s="202"/>
      <c r="J40" s="29"/>
      <c r="K40" s="6" t="s">
        <v>35</v>
      </c>
      <c r="L40" s="128"/>
      <c r="M40" s="209">
        <f>M25</f>
        <v>3200</v>
      </c>
      <c r="N40" s="210"/>
    </row>
    <row r="41" spans="1:18">
      <c r="A41" s="5"/>
      <c r="B41" s="5"/>
      <c r="C41" s="202"/>
      <c r="D41" s="202"/>
      <c r="E41" s="202"/>
      <c r="F41" s="124" t="s">
        <v>28</v>
      </c>
      <c r="G41" s="202"/>
      <c r="H41" s="202"/>
      <c r="I41" s="202"/>
      <c r="J41" s="29"/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121"/>
      <c r="H42" s="177"/>
      <c r="I42" s="177"/>
      <c r="J42" s="122">
        <f>SUM(J27:J41)</f>
        <v>380</v>
      </c>
      <c r="K42" s="219" t="s">
        <v>42</v>
      </c>
      <c r="L42" s="220"/>
      <c r="M42" s="217">
        <f>225</f>
        <v>225</v>
      </c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 t="s">
        <v>39</v>
      </c>
      <c r="I43" s="177"/>
      <c r="J43" s="34">
        <v>1.6</v>
      </c>
      <c r="K43" s="42"/>
      <c r="L43" s="130" t="s">
        <v>32</v>
      </c>
      <c r="M43" s="204">
        <f>J42*J43</f>
        <v>608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K44" s="42"/>
      <c r="L44" s="130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30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28"/>
      <c r="F46" s="223">
        <v>0</v>
      </c>
      <c r="G46" s="224"/>
      <c r="H46" s="130"/>
      <c r="I46" s="130"/>
      <c r="J46" s="130"/>
      <c r="K46" s="6" t="s">
        <v>47</v>
      </c>
      <c r="L46" s="128"/>
      <c r="M46" s="181">
        <f>M43+M42+M40+M44+M45</f>
        <v>4033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28"/>
      <c r="F47" s="225">
        <v>0</v>
      </c>
      <c r="G47" s="226"/>
      <c r="H47" s="130"/>
      <c r="I47" s="130"/>
      <c r="J47" s="130"/>
      <c r="K47" s="6" t="s">
        <v>49</v>
      </c>
      <c r="L47" s="128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28"/>
      <c r="F48" s="229">
        <f>SUM(F46:G47)</f>
        <v>0</v>
      </c>
      <c r="G48" s="230"/>
      <c r="H48" s="130"/>
      <c r="I48" s="130"/>
      <c r="J48" s="130"/>
      <c r="K48" s="6"/>
      <c r="L48" s="128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28"/>
      <c r="F49" s="225">
        <v>0</v>
      </c>
      <c r="G49" s="226"/>
      <c r="H49" s="130"/>
      <c r="I49" s="130"/>
      <c r="J49" s="130"/>
      <c r="K49" s="6"/>
      <c r="L49" s="128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28"/>
      <c r="F50" s="229">
        <f>SUM(F48:G49)</f>
        <v>0</v>
      </c>
      <c r="G50" s="230"/>
      <c r="H50" s="130"/>
      <c r="I50" s="130"/>
      <c r="J50" s="130"/>
      <c r="K50" s="6"/>
      <c r="L50" s="128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28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28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28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28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28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28"/>
      <c r="F56" s="233">
        <f>+M46-F55</f>
        <v>4033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4033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25"/>
      <c r="C59" s="124"/>
      <c r="D59" s="124"/>
      <c r="E59" s="124"/>
      <c r="F59" s="124"/>
      <c r="G59" s="124"/>
      <c r="H59" s="6"/>
      <c r="I59" s="124"/>
      <c r="J59" s="124"/>
      <c r="K59" s="124"/>
      <c r="L59" s="124"/>
      <c r="M59" s="124"/>
      <c r="N59" s="126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109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110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8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41:E41"/>
    <mergeCell ref="G41:I41"/>
    <mergeCell ref="M41:N41"/>
    <mergeCell ref="C36:E36"/>
    <mergeCell ref="G36:I36"/>
    <mergeCell ref="C37:E37"/>
    <mergeCell ref="G37:I37"/>
    <mergeCell ref="C38:E38"/>
    <mergeCell ref="G38:I38"/>
    <mergeCell ref="C39:E39"/>
    <mergeCell ref="G39:I39"/>
    <mergeCell ref="C40:E40"/>
    <mergeCell ref="G40:I40"/>
    <mergeCell ref="M40:N40"/>
    <mergeCell ref="H42:I42"/>
    <mergeCell ref="K42:L42"/>
    <mergeCell ref="M42:N42"/>
    <mergeCell ref="P42:Q42"/>
    <mergeCell ref="H43:I43"/>
    <mergeCell ref="M43:N43"/>
    <mergeCell ref="F53:G53"/>
    <mergeCell ref="F54:G54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F51:G51"/>
    <mergeCell ref="F52:G52"/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V78"/>
  <sheetViews>
    <sheetView topLeftCell="A34" zoomScaleNormal="100" workbookViewId="0">
      <selection activeCell="U7" sqref="U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29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5"/>
      <c r="M4" s="115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5" t="s">
        <v>2</v>
      </c>
      <c r="M5" s="115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16</v>
      </c>
      <c r="K8" s="114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4206.3999999999996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9"/>
      <c r="B11" s="171">
        <f>$M$9</f>
        <v>4206.3999999999996</v>
      </c>
      <c r="C11" s="172"/>
      <c r="D11" s="173" t="s">
        <v>195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193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17">
        <v>22</v>
      </c>
      <c r="F16" s="114" t="s">
        <v>5</v>
      </c>
      <c r="G16" s="179" t="s">
        <v>12</v>
      </c>
      <c r="H16" s="179"/>
      <c r="I16" s="114" t="s">
        <v>13</v>
      </c>
      <c r="J16" s="117">
        <v>24</v>
      </c>
      <c r="K16" s="114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14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114" t="s">
        <v>28</v>
      </c>
      <c r="F24" s="204">
        <v>1120</v>
      </c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1</v>
      </c>
      <c r="E25" s="114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2880</v>
      </c>
      <c r="N25" s="210"/>
    </row>
    <row r="26" spans="1:22">
      <c r="A26" s="5"/>
      <c r="B26" s="22" t="s">
        <v>32</v>
      </c>
      <c r="C26" s="6"/>
      <c r="D26" s="24"/>
      <c r="E26" s="114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14" t="s">
        <v>28</v>
      </c>
      <c r="G27" s="179" t="s">
        <v>83</v>
      </c>
      <c r="H27" s="179"/>
      <c r="I27" s="179"/>
      <c r="J27" s="25">
        <v>197</v>
      </c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146</v>
      </c>
      <c r="D28" s="179"/>
      <c r="E28" s="179"/>
      <c r="F28" s="27" t="s">
        <v>28</v>
      </c>
      <c r="G28" s="179" t="s">
        <v>94</v>
      </c>
      <c r="H28" s="179"/>
      <c r="I28" s="179"/>
      <c r="J28" s="25">
        <v>80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94</v>
      </c>
      <c r="D29" s="179"/>
      <c r="E29" s="179"/>
      <c r="F29" s="27" t="s">
        <v>28</v>
      </c>
      <c r="G29" s="179" t="s">
        <v>83</v>
      </c>
      <c r="H29" s="179"/>
      <c r="I29" s="179"/>
      <c r="J29" s="25">
        <v>80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146</v>
      </c>
      <c r="D30" s="179"/>
      <c r="E30" s="179"/>
      <c r="F30" s="27" t="s">
        <v>28</v>
      </c>
      <c r="G30" s="179" t="s">
        <v>94</v>
      </c>
      <c r="H30" s="179"/>
      <c r="I30" s="179"/>
      <c r="J30" s="28">
        <v>80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 t="s">
        <v>94</v>
      </c>
      <c r="D31" s="244"/>
      <c r="E31" s="244"/>
      <c r="F31" s="27" t="s">
        <v>28</v>
      </c>
      <c r="G31" s="245" t="s">
        <v>83</v>
      </c>
      <c r="H31" s="245"/>
      <c r="I31" s="245"/>
      <c r="J31" s="28">
        <v>80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 t="s">
        <v>83</v>
      </c>
      <c r="D32" s="244"/>
      <c r="E32" s="244"/>
      <c r="F32" s="27" t="s">
        <v>28</v>
      </c>
      <c r="G32" s="245" t="s">
        <v>84</v>
      </c>
      <c r="H32" s="245"/>
      <c r="I32" s="245"/>
      <c r="J32" s="28">
        <v>15</v>
      </c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84</v>
      </c>
      <c r="D33" s="202"/>
      <c r="E33" s="202"/>
      <c r="F33" s="27" t="s">
        <v>28</v>
      </c>
      <c r="G33" s="202" t="s">
        <v>33</v>
      </c>
      <c r="H33" s="202"/>
      <c r="I33" s="202"/>
      <c r="J33" s="28">
        <v>197</v>
      </c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 t="s">
        <v>37</v>
      </c>
      <c r="D34" s="179"/>
      <c r="E34" s="179"/>
      <c r="F34" s="27" t="s">
        <v>28</v>
      </c>
      <c r="G34" s="179" t="s">
        <v>37</v>
      </c>
      <c r="H34" s="179"/>
      <c r="I34" s="179"/>
      <c r="J34" s="25">
        <v>100</v>
      </c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14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14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14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14" t="s">
        <v>28</v>
      </c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202"/>
      <c r="D40" s="202"/>
      <c r="E40" s="202"/>
      <c r="F40" s="114" t="s">
        <v>28</v>
      </c>
      <c r="G40" s="202"/>
      <c r="H40" s="202"/>
      <c r="I40" s="202"/>
      <c r="J40" s="29"/>
      <c r="K40" s="6" t="s">
        <v>35</v>
      </c>
      <c r="L40" s="120"/>
      <c r="M40" s="209">
        <f>M25</f>
        <v>2880</v>
      </c>
      <c r="N40" s="210"/>
    </row>
    <row r="41" spans="1:18">
      <c r="A41" s="5"/>
      <c r="B41" s="5"/>
      <c r="C41" s="202"/>
      <c r="D41" s="202"/>
      <c r="E41" s="202"/>
      <c r="F41" s="114" t="s">
        <v>28</v>
      </c>
      <c r="G41" s="202"/>
      <c r="H41" s="202"/>
      <c r="I41" s="202"/>
      <c r="J41" s="29"/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121"/>
      <c r="H42" s="177"/>
      <c r="I42" s="177"/>
      <c r="J42" s="122">
        <f>SUM(J27:J41)</f>
        <v>829</v>
      </c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 t="s">
        <v>39</v>
      </c>
      <c r="I43" s="177"/>
      <c r="J43" s="34">
        <v>1.6</v>
      </c>
      <c r="K43" s="42"/>
      <c r="L43" s="116" t="s">
        <v>32</v>
      </c>
      <c r="M43" s="204">
        <f>J42*J43</f>
        <v>1326.4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K44" s="42"/>
      <c r="L44" s="116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16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20"/>
      <c r="F46" s="223">
        <v>0</v>
      </c>
      <c r="G46" s="224"/>
      <c r="H46" s="116"/>
      <c r="I46" s="116"/>
      <c r="J46" s="116"/>
      <c r="K46" s="6" t="s">
        <v>47</v>
      </c>
      <c r="L46" s="120"/>
      <c r="M46" s="181">
        <f>M43+M42+M40+M44+M45</f>
        <v>4206.3999999999996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20"/>
      <c r="F47" s="225">
        <v>0</v>
      </c>
      <c r="G47" s="226"/>
      <c r="H47" s="116"/>
      <c r="I47" s="116"/>
      <c r="J47" s="116"/>
      <c r="K47" s="6" t="s">
        <v>49</v>
      </c>
      <c r="L47" s="120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20"/>
      <c r="F48" s="229">
        <f>SUM(F46:G47)</f>
        <v>0</v>
      </c>
      <c r="G48" s="230"/>
      <c r="H48" s="116"/>
      <c r="I48" s="116"/>
      <c r="J48" s="116"/>
      <c r="K48" s="6"/>
      <c r="L48" s="120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20"/>
      <c r="F49" s="225">
        <v>0</v>
      </c>
      <c r="G49" s="226"/>
      <c r="H49" s="116"/>
      <c r="I49" s="116"/>
      <c r="J49" s="116"/>
      <c r="K49" s="6"/>
      <c r="L49" s="120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20"/>
      <c r="F50" s="229">
        <f>SUM(F48:G49)</f>
        <v>0</v>
      </c>
      <c r="G50" s="230"/>
      <c r="H50" s="116"/>
      <c r="I50" s="116"/>
      <c r="J50" s="116"/>
      <c r="K50" s="6"/>
      <c r="L50" s="120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20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20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20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20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20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20"/>
      <c r="F56" s="233">
        <f>+M46-F55</f>
        <v>4206.3999999999996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4206.3999999999996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13"/>
      <c r="C59" s="114"/>
      <c r="D59" s="114"/>
      <c r="E59" s="114"/>
      <c r="F59" s="114"/>
      <c r="G59" s="114"/>
      <c r="H59" s="6"/>
      <c r="I59" s="114"/>
      <c r="J59" s="114"/>
      <c r="K59" s="114"/>
      <c r="L59" s="114"/>
      <c r="M59" s="114"/>
      <c r="N59" s="118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88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89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8"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3:G53"/>
    <mergeCell ref="F54:G54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F51:G51"/>
    <mergeCell ref="F52:G52"/>
    <mergeCell ref="H42:I42"/>
    <mergeCell ref="K42:L42"/>
    <mergeCell ref="M42:N42"/>
    <mergeCell ref="P42:Q42"/>
    <mergeCell ref="H43:I43"/>
    <mergeCell ref="M43:N43"/>
    <mergeCell ref="C35:E35"/>
    <mergeCell ref="G35:I35"/>
    <mergeCell ref="C41:E41"/>
    <mergeCell ref="G41:I41"/>
    <mergeCell ref="M41:N41"/>
    <mergeCell ref="C36:E36"/>
    <mergeCell ref="G36:I36"/>
    <mergeCell ref="C37:E37"/>
    <mergeCell ref="G37:I37"/>
    <mergeCell ref="C38:E38"/>
    <mergeCell ref="G38:I38"/>
    <mergeCell ref="C39:E39"/>
    <mergeCell ref="G39:I39"/>
    <mergeCell ref="C40:E40"/>
    <mergeCell ref="G40:I40"/>
    <mergeCell ref="M40:N40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V78"/>
  <sheetViews>
    <sheetView tabSelected="1" zoomScaleNormal="100" workbookViewId="0">
      <selection activeCell="V9" sqref="V9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28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5"/>
      <c r="M4" s="115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5" t="s">
        <v>2</v>
      </c>
      <c r="M5" s="115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16</v>
      </c>
      <c r="K8" s="114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4770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9"/>
      <c r="B11" s="171">
        <f>$M$9</f>
        <v>4770</v>
      </c>
      <c r="C11" s="172"/>
      <c r="D11" s="173" t="s">
        <v>194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189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17">
        <v>23</v>
      </c>
      <c r="F16" s="114" t="s">
        <v>5</v>
      </c>
      <c r="G16" s="179" t="s">
        <v>12</v>
      </c>
      <c r="H16" s="179"/>
      <c r="I16" s="114" t="s">
        <v>13</v>
      </c>
      <c r="J16" s="117">
        <v>24</v>
      </c>
      <c r="K16" s="114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14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114" t="s">
        <v>28</v>
      </c>
      <c r="F24" s="204">
        <v>2000</v>
      </c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1</v>
      </c>
      <c r="E25" s="114" t="s">
        <v>28</v>
      </c>
      <c r="F25" s="208">
        <v>1200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3200</v>
      </c>
      <c r="N25" s="210"/>
    </row>
    <row r="26" spans="1:22">
      <c r="A26" s="5"/>
      <c r="B26" s="22" t="s">
        <v>32</v>
      </c>
      <c r="C26" s="6"/>
      <c r="D26" s="24"/>
      <c r="E26" s="114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14" t="s">
        <v>28</v>
      </c>
      <c r="G27" s="179" t="s">
        <v>190</v>
      </c>
      <c r="H27" s="179"/>
      <c r="I27" s="179"/>
      <c r="J27" s="25">
        <v>300</v>
      </c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190</v>
      </c>
      <c r="D28" s="179"/>
      <c r="E28" s="179"/>
      <c r="F28" s="27" t="s">
        <v>28</v>
      </c>
      <c r="G28" s="179" t="s">
        <v>33</v>
      </c>
      <c r="H28" s="179"/>
      <c r="I28" s="179"/>
      <c r="J28" s="25">
        <v>300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37</v>
      </c>
      <c r="D29" s="179"/>
      <c r="E29" s="179"/>
      <c r="F29" s="27" t="s">
        <v>28</v>
      </c>
      <c r="G29" s="179" t="s">
        <v>37</v>
      </c>
      <c r="H29" s="179"/>
      <c r="I29" s="179"/>
      <c r="J29" s="25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/>
      <c r="D30" s="179"/>
      <c r="E30" s="179"/>
      <c r="F30" s="27" t="s">
        <v>28</v>
      </c>
      <c r="G30" s="179"/>
      <c r="H30" s="179"/>
      <c r="I30" s="179"/>
      <c r="J30" s="28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/>
      <c r="D31" s="244"/>
      <c r="E31" s="244"/>
      <c r="F31" s="27" t="s">
        <v>28</v>
      </c>
      <c r="G31" s="245"/>
      <c r="H31" s="245"/>
      <c r="I31" s="245"/>
      <c r="J31" s="28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/>
      <c r="D32" s="244"/>
      <c r="E32" s="244"/>
      <c r="F32" s="27" t="s">
        <v>28</v>
      </c>
      <c r="G32" s="245"/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/>
      <c r="D33" s="202"/>
      <c r="E33" s="202"/>
      <c r="F33" s="27" t="s">
        <v>28</v>
      </c>
      <c r="G33" s="202"/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14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14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14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14" t="s">
        <v>28</v>
      </c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202"/>
      <c r="D40" s="202"/>
      <c r="E40" s="202"/>
      <c r="F40" s="114" t="s">
        <v>28</v>
      </c>
      <c r="G40" s="202"/>
      <c r="H40" s="202"/>
      <c r="I40" s="202"/>
      <c r="J40" s="29"/>
      <c r="K40" s="6" t="s">
        <v>35</v>
      </c>
      <c r="L40" s="120"/>
      <c r="M40" s="209">
        <f>M27</f>
        <v>0</v>
      </c>
      <c r="N40" s="210"/>
    </row>
    <row r="41" spans="1:18">
      <c r="A41" s="5"/>
      <c r="B41" s="5"/>
      <c r="C41" s="202"/>
      <c r="D41" s="202"/>
      <c r="E41" s="202"/>
      <c r="F41" s="114" t="s">
        <v>28</v>
      </c>
      <c r="G41" s="202"/>
      <c r="H41" s="202"/>
      <c r="I41" s="202"/>
      <c r="J41" s="29"/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121"/>
      <c r="H42" s="177"/>
      <c r="I42" s="177"/>
      <c r="J42" s="122">
        <f>SUM(J27:J41)</f>
        <v>700</v>
      </c>
      <c r="K42" s="219" t="s">
        <v>42</v>
      </c>
      <c r="L42" s="220"/>
      <c r="M42" s="217">
        <f>225*2</f>
        <v>450</v>
      </c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 t="s">
        <v>39</v>
      </c>
      <c r="I43" s="177"/>
      <c r="J43" s="34">
        <v>1.6</v>
      </c>
      <c r="K43" s="42"/>
      <c r="L43" s="116" t="s">
        <v>32</v>
      </c>
      <c r="M43" s="204">
        <f>J42*J43</f>
        <v>1120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K44" s="42"/>
      <c r="L44" s="116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16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20"/>
      <c r="F46" s="223">
        <v>0</v>
      </c>
      <c r="G46" s="224"/>
      <c r="H46" s="116"/>
      <c r="I46" s="116"/>
      <c r="J46" s="116"/>
      <c r="K46" s="6" t="s">
        <v>47</v>
      </c>
      <c r="L46" s="120"/>
      <c r="M46" s="181">
        <f>M43+M42+M40+M44+M45+M25</f>
        <v>4770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20"/>
      <c r="F47" s="225">
        <v>0</v>
      </c>
      <c r="G47" s="226"/>
      <c r="H47" s="116"/>
      <c r="I47" s="116"/>
      <c r="J47" s="116"/>
      <c r="K47" s="6" t="s">
        <v>49</v>
      </c>
      <c r="L47" s="120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20"/>
      <c r="F48" s="229">
        <f>SUM(F46:G47)</f>
        <v>0</v>
      </c>
      <c r="G48" s="230"/>
      <c r="H48" s="116"/>
      <c r="I48" s="116"/>
      <c r="J48" s="116"/>
      <c r="K48" s="6"/>
      <c r="L48" s="120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20"/>
      <c r="F49" s="225">
        <v>0</v>
      </c>
      <c r="G49" s="226"/>
      <c r="H49" s="116"/>
      <c r="I49" s="116"/>
      <c r="J49" s="116"/>
      <c r="K49" s="6"/>
      <c r="L49" s="120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20"/>
      <c r="F50" s="229">
        <f>SUM(F48:G49)</f>
        <v>0</v>
      </c>
      <c r="G50" s="230"/>
      <c r="H50" s="116"/>
      <c r="I50" s="116"/>
      <c r="J50" s="116"/>
      <c r="K50" s="6"/>
      <c r="L50" s="120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20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20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20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20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20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20"/>
      <c r="F56" s="233">
        <f>+M46-F55</f>
        <v>4770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4770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13"/>
      <c r="C59" s="114"/>
      <c r="D59" s="114"/>
      <c r="E59" s="114"/>
      <c r="F59" s="114"/>
      <c r="G59" s="114"/>
      <c r="H59" s="6"/>
      <c r="I59" s="114"/>
      <c r="J59" s="114"/>
      <c r="K59" s="114"/>
      <c r="L59" s="114"/>
      <c r="M59" s="114"/>
      <c r="N59" s="118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191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192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8"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3:G53"/>
    <mergeCell ref="F54:G54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F51:G51"/>
    <mergeCell ref="F52:G52"/>
    <mergeCell ref="H42:I42"/>
    <mergeCell ref="K42:L42"/>
    <mergeCell ref="M42:N42"/>
    <mergeCell ref="P42:Q42"/>
    <mergeCell ref="H43:I43"/>
    <mergeCell ref="M43:N43"/>
    <mergeCell ref="C35:E35"/>
    <mergeCell ref="G35:I35"/>
    <mergeCell ref="C41:E41"/>
    <mergeCell ref="G41:I41"/>
    <mergeCell ref="M41:N41"/>
    <mergeCell ref="C36:E36"/>
    <mergeCell ref="G36:I36"/>
    <mergeCell ref="C37:E37"/>
    <mergeCell ref="G37:I37"/>
    <mergeCell ref="C38:E38"/>
    <mergeCell ref="G38:I38"/>
    <mergeCell ref="C39:E39"/>
    <mergeCell ref="G39:I39"/>
    <mergeCell ref="C40:E40"/>
    <mergeCell ref="G40:I40"/>
    <mergeCell ref="M40:N40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V78"/>
  <sheetViews>
    <sheetView zoomScaleNormal="100" workbookViewId="0">
      <selection activeCell="L3" sqref="L3:M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27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07"/>
      <c r="M4" s="107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07" t="s">
        <v>2</v>
      </c>
      <c r="M5" s="107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15</v>
      </c>
      <c r="K8" s="106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10240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1"/>
      <c r="B11" s="171">
        <f>$M$9</f>
        <v>10240</v>
      </c>
      <c r="C11" s="172"/>
      <c r="D11" s="173" t="s">
        <v>187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186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09">
        <v>20</v>
      </c>
      <c r="F16" s="106" t="s">
        <v>5</v>
      </c>
      <c r="G16" s="179" t="s">
        <v>12</v>
      </c>
      <c r="H16" s="179"/>
      <c r="I16" s="106" t="s">
        <v>13</v>
      </c>
      <c r="J16" s="109">
        <v>24</v>
      </c>
      <c r="K16" s="106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06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8</v>
      </c>
      <c r="E24" s="106" t="s">
        <v>28</v>
      </c>
      <c r="F24" s="204">
        <v>1120</v>
      </c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2</v>
      </c>
      <c r="E25" s="106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10240</v>
      </c>
      <c r="N25" s="210"/>
    </row>
    <row r="26" spans="1:22">
      <c r="A26" s="5"/>
      <c r="B26" s="22" t="s">
        <v>32</v>
      </c>
      <c r="C26" s="6"/>
      <c r="D26" s="24"/>
      <c r="E26" s="106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06" t="s">
        <v>28</v>
      </c>
      <c r="G27" s="179" t="s">
        <v>83</v>
      </c>
      <c r="H27" s="179"/>
      <c r="I27" s="179"/>
      <c r="J27" s="25"/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83</v>
      </c>
      <c r="D28" s="179"/>
      <c r="E28" s="179"/>
      <c r="F28" s="27" t="s">
        <v>28</v>
      </c>
      <c r="G28" s="179" t="s">
        <v>180</v>
      </c>
      <c r="H28" s="179"/>
      <c r="I28" s="179"/>
      <c r="J28" s="25"/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180</v>
      </c>
      <c r="D29" s="179"/>
      <c r="E29" s="179"/>
      <c r="F29" s="27" t="s">
        <v>28</v>
      </c>
      <c r="G29" s="179" t="s">
        <v>36</v>
      </c>
      <c r="H29" s="179"/>
      <c r="I29" s="179"/>
      <c r="J29" s="25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36</v>
      </c>
      <c r="D30" s="179"/>
      <c r="E30" s="179"/>
      <c r="F30" s="27" t="s">
        <v>28</v>
      </c>
      <c r="G30" s="179" t="s">
        <v>181</v>
      </c>
      <c r="H30" s="179"/>
      <c r="I30" s="179"/>
      <c r="J30" s="28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 t="s">
        <v>181</v>
      </c>
      <c r="D31" s="244"/>
      <c r="E31" s="244"/>
      <c r="F31" s="27" t="s">
        <v>28</v>
      </c>
      <c r="G31" s="245" t="s">
        <v>36</v>
      </c>
      <c r="H31" s="245"/>
      <c r="I31" s="245"/>
      <c r="J31" s="28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 t="s">
        <v>36</v>
      </c>
      <c r="D32" s="244"/>
      <c r="E32" s="244"/>
      <c r="F32" s="27" t="s">
        <v>28</v>
      </c>
      <c r="G32" s="245" t="s">
        <v>181</v>
      </c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181</v>
      </c>
      <c r="D33" s="202"/>
      <c r="E33" s="202"/>
      <c r="F33" s="27" t="s">
        <v>28</v>
      </c>
      <c r="G33" s="202" t="s">
        <v>36</v>
      </c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 t="s">
        <v>36</v>
      </c>
      <c r="D34" s="179"/>
      <c r="E34" s="179"/>
      <c r="F34" s="27" t="s">
        <v>28</v>
      </c>
      <c r="G34" s="179" t="s">
        <v>34</v>
      </c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 t="s">
        <v>182</v>
      </c>
      <c r="D35" s="202"/>
      <c r="E35" s="202"/>
      <c r="F35" s="27" t="s">
        <v>28</v>
      </c>
      <c r="G35" s="202" t="s">
        <v>183</v>
      </c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 t="s">
        <v>183</v>
      </c>
      <c r="D36" s="202"/>
      <c r="E36" s="202"/>
      <c r="F36" s="106" t="s">
        <v>28</v>
      </c>
      <c r="G36" s="202" t="s">
        <v>184</v>
      </c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 t="s">
        <v>184</v>
      </c>
      <c r="D37" s="202"/>
      <c r="E37" s="202"/>
      <c r="F37" s="106" t="s">
        <v>28</v>
      </c>
      <c r="G37" s="202" t="s">
        <v>34</v>
      </c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 t="s">
        <v>182</v>
      </c>
      <c r="D38" s="202"/>
      <c r="E38" s="202"/>
      <c r="F38" s="106" t="s">
        <v>28</v>
      </c>
      <c r="G38" s="202" t="s">
        <v>183</v>
      </c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 t="s">
        <v>183</v>
      </c>
      <c r="D39" s="202"/>
      <c r="E39" s="202"/>
      <c r="F39" s="106" t="s">
        <v>28</v>
      </c>
      <c r="G39" s="202" t="s">
        <v>184</v>
      </c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202" t="s">
        <v>184</v>
      </c>
      <c r="D40" s="202"/>
      <c r="E40" s="202"/>
      <c r="F40" s="106" t="s">
        <v>28</v>
      </c>
      <c r="G40" s="202" t="s">
        <v>33</v>
      </c>
      <c r="H40" s="202"/>
      <c r="I40" s="202"/>
      <c r="J40" s="29"/>
      <c r="K40" s="6" t="s">
        <v>35</v>
      </c>
      <c r="L40" s="112"/>
      <c r="M40" s="209">
        <f>M27</f>
        <v>0</v>
      </c>
      <c r="N40" s="210"/>
    </row>
    <row r="41" spans="1:18">
      <c r="A41" s="5"/>
      <c r="B41" s="5"/>
      <c r="C41" s="202" t="s">
        <v>37</v>
      </c>
      <c r="D41" s="202"/>
      <c r="E41" s="202"/>
      <c r="F41" s="106" t="s">
        <v>28</v>
      </c>
      <c r="G41" s="202" t="s">
        <v>37</v>
      </c>
      <c r="H41" s="202"/>
      <c r="I41" s="202"/>
      <c r="J41" s="29"/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121"/>
      <c r="H42" s="177"/>
      <c r="I42" s="177"/>
      <c r="J42" s="122">
        <f>SUM(J27:J41)</f>
        <v>0</v>
      </c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 t="s">
        <v>39</v>
      </c>
      <c r="I43" s="177"/>
      <c r="J43" s="34">
        <v>2.2000000000000002</v>
      </c>
      <c r="K43" s="42"/>
      <c r="L43" s="108" t="s">
        <v>32</v>
      </c>
      <c r="M43" s="204">
        <f>J42*J43</f>
        <v>0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K44" s="42"/>
      <c r="L44" s="108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08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12"/>
      <c r="F46" s="223">
        <v>0</v>
      </c>
      <c r="G46" s="224"/>
      <c r="H46" s="108"/>
      <c r="I46" s="108"/>
      <c r="J46" s="108"/>
      <c r="K46" s="6" t="s">
        <v>47</v>
      </c>
      <c r="L46" s="112"/>
      <c r="M46" s="181">
        <f>M43+M42+M40+M44+M45+M25</f>
        <v>10240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12"/>
      <c r="F47" s="225">
        <v>0</v>
      </c>
      <c r="G47" s="226"/>
      <c r="H47" s="108"/>
      <c r="I47" s="108"/>
      <c r="J47" s="108"/>
      <c r="K47" s="6" t="s">
        <v>49</v>
      </c>
      <c r="L47" s="112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12"/>
      <c r="F48" s="229">
        <f>SUM(F46:G47)</f>
        <v>0</v>
      </c>
      <c r="G48" s="230"/>
      <c r="H48" s="108"/>
      <c r="I48" s="108"/>
      <c r="J48" s="108"/>
      <c r="K48" s="6"/>
      <c r="L48" s="112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12"/>
      <c r="F49" s="225">
        <v>0</v>
      </c>
      <c r="G49" s="226"/>
      <c r="H49" s="108"/>
      <c r="I49" s="108"/>
      <c r="J49" s="108"/>
      <c r="K49" s="6"/>
      <c r="L49" s="112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12"/>
      <c r="F50" s="229">
        <f>SUM(F48:G49)</f>
        <v>0</v>
      </c>
      <c r="G50" s="230"/>
      <c r="H50" s="108"/>
      <c r="I50" s="108"/>
      <c r="J50" s="108"/>
      <c r="K50" s="6"/>
      <c r="L50" s="112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12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12"/>
      <c r="F52" s="225">
        <v>0</v>
      </c>
      <c r="G52" s="226"/>
      <c r="H52" s="6"/>
      <c r="I52" s="52" t="s">
        <v>188</v>
      </c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12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12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12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12"/>
      <c r="F56" s="233">
        <f>+M46-F55</f>
        <v>10240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10240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05"/>
      <c r="C59" s="106"/>
      <c r="D59" s="106"/>
      <c r="E59" s="106"/>
      <c r="F59" s="106"/>
      <c r="G59" s="106"/>
      <c r="H59" s="6"/>
      <c r="I59" s="106"/>
      <c r="J59" s="106"/>
      <c r="K59" s="106"/>
      <c r="L59" s="106"/>
      <c r="M59" s="106"/>
      <c r="N59" s="110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99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100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8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41:E41"/>
    <mergeCell ref="G41:I41"/>
    <mergeCell ref="M41:N41"/>
    <mergeCell ref="C36:E36"/>
    <mergeCell ref="G36:I36"/>
    <mergeCell ref="C37:E37"/>
    <mergeCell ref="G37:I37"/>
    <mergeCell ref="C38:E38"/>
    <mergeCell ref="G38:I38"/>
    <mergeCell ref="C39:E39"/>
    <mergeCell ref="G39:I39"/>
    <mergeCell ref="C40:E40"/>
    <mergeCell ref="G40:I40"/>
    <mergeCell ref="M40:N40"/>
    <mergeCell ref="H42:I42"/>
    <mergeCell ref="K42:L42"/>
    <mergeCell ref="M42:N42"/>
    <mergeCell ref="P42:Q42"/>
    <mergeCell ref="H43:I43"/>
    <mergeCell ref="M43:N43"/>
    <mergeCell ref="F53:G53"/>
    <mergeCell ref="F54:G54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F51:G51"/>
    <mergeCell ref="F52:G52"/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V78"/>
  <sheetViews>
    <sheetView topLeftCell="A3" zoomScaleNormal="100" workbookViewId="0">
      <selection activeCell="L51" sqref="L5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26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07"/>
      <c r="M4" s="107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07" t="s">
        <v>2</v>
      </c>
      <c r="M5" s="107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15</v>
      </c>
      <c r="K8" s="106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8527.6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1"/>
      <c r="B11" s="171">
        <f>$M$9</f>
        <v>8527.6</v>
      </c>
      <c r="C11" s="172"/>
      <c r="D11" s="173" t="s">
        <v>185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186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09">
        <v>20</v>
      </c>
      <c r="F16" s="106" t="s">
        <v>5</v>
      </c>
      <c r="G16" s="179" t="s">
        <v>12</v>
      </c>
      <c r="H16" s="179"/>
      <c r="I16" s="106" t="s">
        <v>13</v>
      </c>
      <c r="J16" s="109">
        <v>24</v>
      </c>
      <c r="K16" s="106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06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4</v>
      </c>
      <c r="E24" s="106" t="s">
        <v>28</v>
      </c>
      <c r="F24" s="204">
        <v>1120</v>
      </c>
      <c r="G24" s="205"/>
      <c r="H24" s="6" t="s">
        <v>179</v>
      </c>
      <c r="I24" s="6"/>
      <c r="J24" s="89"/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1</v>
      </c>
      <c r="E25" s="106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</f>
        <v>5120</v>
      </c>
      <c r="N25" s="210"/>
    </row>
    <row r="26" spans="1:22">
      <c r="A26" s="5"/>
      <c r="B26" s="22" t="s">
        <v>32</v>
      </c>
      <c r="C26" s="6"/>
      <c r="D26" s="24"/>
      <c r="E26" s="106"/>
      <c r="F26" s="211"/>
      <c r="G26" s="211"/>
      <c r="H26" s="6"/>
      <c r="I26" s="6"/>
      <c r="J26" s="6"/>
      <c r="K26" s="6"/>
      <c r="L26" s="6"/>
      <c r="M26" s="212"/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106" t="s">
        <v>28</v>
      </c>
      <c r="G27" s="179" t="s">
        <v>83</v>
      </c>
      <c r="H27" s="179"/>
      <c r="I27" s="179"/>
      <c r="J27" s="25">
        <v>197</v>
      </c>
      <c r="K27" s="6" t="s">
        <v>35</v>
      </c>
      <c r="L27" s="6"/>
      <c r="M27" s="214"/>
      <c r="N27" s="215"/>
    </row>
    <row r="28" spans="1:22">
      <c r="A28" s="5"/>
      <c r="B28" s="5" t="s">
        <v>5</v>
      </c>
      <c r="C28" s="179" t="s">
        <v>83</v>
      </c>
      <c r="D28" s="179"/>
      <c r="E28" s="179"/>
      <c r="F28" s="27" t="s">
        <v>28</v>
      </c>
      <c r="G28" s="179" t="s">
        <v>180</v>
      </c>
      <c r="H28" s="179"/>
      <c r="I28" s="179"/>
      <c r="J28" s="25">
        <v>4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180</v>
      </c>
      <c r="D29" s="179"/>
      <c r="E29" s="179"/>
      <c r="F29" s="27" t="s">
        <v>28</v>
      </c>
      <c r="G29" s="179" t="s">
        <v>36</v>
      </c>
      <c r="H29" s="179"/>
      <c r="I29" s="179"/>
      <c r="J29" s="25">
        <v>299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36</v>
      </c>
      <c r="D30" s="179"/>
      <c r="E30" s="179"/>
      <c r="F30" s="27" t="s">
        <v>28</v>
      </c>
      <c r="G30" s="179" t="s">
        <v>181</v>
      </c>
      <c r="H30" s="179"/>
      <c r="I30" s="179"/>
      <c r="J30" s="28">
        <v>44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 t="s">
        <v>181</v>
      </c>
      <c r="D31" s="244"/>
      <c r="E31" s="244"/>
      <c r="F31" s="27" t="s">
        <v>28</v>
      </c>
      <c r="G31" s="245" t="s">
        <v>36</v>
      </c>
      <c r="H31" s="245"/>
      <c r="I31" s="245"/>
      <c r="J31" s="28">
        <v>44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 t="s">
        <v>36</v>
      </c>
      <c r="D32" s="244"/>
      <c r="E32" s="244"/>
      <c r="F32" s="27" t="s">
        <v>28</v>
      </c>
      <c r="G32" s="245" t="s">
        <v>181</v>
      </c>
      <c r="H32" s="245"/>
      <c r="I32" s="245"/>
      <c r="J32" s="28">
        <v>44</v>
      </c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181</v>
      </c>
      <c r="D33" s="202"/>
      <c r="E33" s="202"/>
      <c r="F33" s="27" t="s">
        <v>28</v>
      </c>
      <c r="G33" s="202" t="s">
        <v>36</v>
      </c>
      <c r="H33" s="202"/>
      <c r="I33" s="202"/>
      <c r="J33" s="28">
        <v>44</v>
      </c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 t="s">
        <v>36</v>
      </c>
      <c r="D34" s="179"/>
      <c r="E34" s="179"/>
      <c r="F34" s="27" t="s">
        <v>28</v>
      </c>
      <c r="G34" s="179" t="s">
        <v>34</v>
      </c>
      <c r="H34" s="179"/>
      <c r="I34" s="179"/>
      <c r="J34" s="25">
        <v>94</v>
      </c>
      <c r="K34" s="6" t="s">
        <v>35</v>
      </c>
      <c r="L34" s="6"/>
      <c r="M34" s="6"/>
      <c r="N34" s="13"/>
    </row>
    <row r="35" spans="1:18">
      <c r="A35" s="5"/>
      <c r="B35" s="5"/>
      <c r="C35" s="202" t="s">
        <v>182</v>
      </c>
      <c r="D35" s="202"/>
      <c r="E35" s="202"/>
      <c r="F35" s="27" t="s">
        <v>28</v>
      </c>
      <c r="G35" s="202" t="s">
        <v>183</v>
      </c>
      <c r="H35" s="202"/>
      <c r="I35" s="202"/>
      <c r="J35" s="29">
        <v>64</v>
      </c>
      <c r="K35" s="6" t="s">
        <v>35</v>
      </c>
      <c r="L35" s="6"/>
      <c r="M35" s="6"/>
      <c r="N35" s="13"/>
    </row>
    <row r="36" spans="1:18">
      <c r="A36" s="5"/>
      <c r="B36" s="5"/>
      <c r="C36" s="202" t="s">
        <v>183</v>
      </c>
      <c r="D36" s="202"/>
      <c r="E36" s="202"/>
      <c r="F36" s="106" t="s">
        <v>28</v>
      </c>
      <c r="G36" s="202" t="s">
        <v>184</v>
      </c>
      <c r="H36" s="202"/>
      <c r="I36" s="202"/>
      <c r="J36" s="29">
        <v>10</v>
      </c>
      <c r="K36" s="6" t="s">
        <v>35</v>
      </c>
      <c r="L36" s="6"/>
      <c r="M36" s="6"/>
      <c r="N36" s="13"/>
    </row>
    <row r="37" spans="1:18">
      <c r="A37" s="5"/>
      <c r="B37" s="5"/>
      <c r="C37" s="202" t="s">
        <v>184</v>
      </c>
      <c r="D37" s="202"/>
      <c r="E37" s="202"/>
      <c r="F37" s="106" t="s">
        <v>28</v>
      </c>
      <c r="G37" s="202" t="s">
        <v>34</v>
      </c>
      <c r="H37" s="202"/>
      <c r="I37" s="202"/>
      <c r="J37" s="29">
        <v>55</v>
      </c>
      <c r="K37" s="6" t="s">
        <v>35</v>
      </c>
      <c r="L37" s="6"/>
      <c r="M37" s="6"/>
      <c r="N37" s="13"/>
    </row>
    <row r="38" spans="1:18">
      <c r="A38" s="5"/>
      <c r="B38" s="5"/>
      <c r="C38" s="202" t="s">
        <v>182</v>
      </c>
      <c r="D38" s="202"/>
      <c r="E38" s="202"/>
      <c r="F38" s="106" t="s">
        <v>28</v>
      </c>
      <c r="G38" s="202" t="s">
        <v>183</v>
      </c>
      <c r="H38" s="202"/>
      <c r="I38" s="202"/>
      <c r="J38" s="29">
        <v>64</v>
      </c>
      <c r="K38" s="6" t="s">
        <v>35</v>
      </c>
      <c r="L38" s="6"/>
      <c r="M38" s="6"/>
      <c r="N38" s="13"/>
    </row>
    <row r="39" spans="1:18">
      <c r="A39" s="5"/>
      <c r="B39" s="5"/>
      <c r="C39" s="202" t="s">
        <v>183</v>
      </c>
      <c r="D39" s="202"/>
      <c r="E39" s="202"/>
      <c r="F39" s="106" t="s">
        <v>28</v>
      </c>
      <c r="G39" s="202" t="s">
        <v>184</v>
      </c>
      <c r="H39" s="202"/>
      <c r="I39" s="202"/>
      <c r="J39" s="29">
        <v>10</v>
      </c>
      <c r="K39" s="6" t="s">
        <v>35</v>
      </c>
      <c r="L39" s="6"/>
      <c r="M39" s="30"/>
      <c r="N39" s="31"/>
    </row>
    <row r="40" spans="1:18">
      <c r="A40" s="5"/>
      <c r="B40" s="5"/>
      <c r="C40" s="202" t="s">
        <v>184</v>
      </c>
      <c r="D40" s="202"/>
      <c r="E40" s="202"/>
      <c r="F40" s="106" t="s">
        <v>28</v>
      </c>
      <c r="G40" s="202" t="s">
        <v>33</v>
      </c>
      <c r="H40" s="202"/>
      <c r="I40" s="202"/>
      <c r="J40" s="29">
        <v>385</v>
      </c>
      <c r="K40" s="6" t="s">
        <v>35</v>
      </c>
      <c r="L40" s="112"/>
      <c r="M40" s="209">
        <f>M27</f>
        <v>0</v>
      </c>
      <c r="N40" s="210"/>
    </row>
    <row r="41" spans="1:18">
      <c r="A41" s="5"/>
      <c r="B41" s="5"/>
      <c r="C41" s="202" t="s">
        <v>37</v>
      </c>
      <c r="D41" s="202"/>
      <c r="E41" s="202"/>
      <c r="F41" s="106" t="s">
        <v>28</v>
      </c>
      <c r="G41" s="202" t="s">
        <v>37</v>
      </c>
      <c r="H41" s="202"/>
      <c r="I41" s="202"/>
      <c r="J41" s="29">
        <v>100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121"/>
      <c r="H42" s="177"/>
      <c r="I42" s="177"/>
      <c r="J42" s="122">
        <f>SUM(J27:J41)</f>
        <v>1458</v>
      </c>
      <c r="K42" s="219" t="s">
        <v>42</v>
      </c>
      <c r="L42" s="220"/>
      <c r="M42" s="217">
        <f>100*2</f>
        <v>200</v>
      </c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177" t="s">
        <v>39</v>
      </c>
      <c r="I43" s="177"/>
      <c r="J43" s="34">
        <v>2.2000000000000002</v>
      </c>
      <c r="K43" s="42"/>
      <c r="L43" s="108" t="s">
        <v>32</v>
      </c>
      <c r="M43" s="204">
        <f>J42*J43</f>
        <v>3207.6000000000004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K44" s="42"/>
      <c r="L44" s="108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08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12"/>
      <c r="F46" s="223">
        <v>0</v>
      </c>
      <c r="G46" s="224"/>
      <c r="H46" s="108"/>
      <c r="I46" s="108"/>
      <c r="J46" s="108"/>
      <c r="K46" s="6" t="s">
        <v>47</v>
      </c>
      <c r="L46" s="112"/>
      <c r="M46" s="181">
        <f>M43+M42+M40+M44+M45+M25</f>
        <v>8527.6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12"/>
      <c r="F47" s="225">
        <v>0</v>
      </c>
      <c r="G47" s="226"/>
      <c r="H47" s="108"/>
      <c r="I47" s="108"/>
      <c r="J47" s="108"/>
      <c r="K47" s="6" t="s">
        <v>49</v>
      </c>
      <c r="L47" s="112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12"/>
      <c r="F48" s="229">
        <f>SUM(F46:G47)</f>
        <v>0</v>
      </c>
      <c r="G48" s="230"/>
      <c r="H48" s="108"/>
      <c r="I48" s="108"/>
      <c r="J48" s="108"/>
      <c r="K48" s="6"/>
      <c r="L48" s="112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12"/>
      <c r="F49" s="225">
        <v>0</v>
      </c>
      <c r="G49" s="226"/>
      <c r="H49" s="108"/>
      <c r="I49" s="108"/>
      <c r="J49" s="108"/>
      <c r="K49" s="6"/>
      <c r="L49" s="112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12"/>
      <c r="F50" s="229">
        <f>SUM(F48:G49)</f>
        <v>0</v>
      </c>
      <c r="G50" s="230"/>
      <c r="H50" s="108"/>
      <c r="I50" s="108"/>
      <c r="J50" s="108"/>
      <c r="K50" s="6"/>
      <c r="L50" s="112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12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12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12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12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12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12"/>
      <c r="F56" s="233">
        <f>+M46-F55</f>
        <v>8527.6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8527.6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105"/>
      <c r="C59" s="106"/>
      <c r="D59" s="106"/>
      <c r="E59" s="106"/>
      <c r="F59" s="106"/>
      <c r="G59" s="106"/>
      <c r="H59" s="6"/>
      <c r="I59" s="106"/>
      <c r="J59" s="106"/>
      <c r="K59" s="106"/>
      <c r="L59" s="106"/>
      <c r="M59" s="106"/>
      <c r="N59" s="110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151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152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8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M40:N40"/>
    <mergeCell ref="M41:N41"/>
    <mergeCell ref="K42:L42"/>
    <mergeCell ref="M42:N42"/>
    <mergeCell ref="C40:E40"/>
    <mergeCell ref="G40:I40"/>
    <mergeCell ref="C41:E41"/>
    <mergeCell ref="G41:I41"/>
    <mergeCell ref="P42:Q42"/>
    <mergeCell ref="M43:N43"/>
    <mergeCell ref="M44:N44"/>
    <mergeCell ref="M45:N45"/>
    <mergeCell ref="F46:G46"/>
    <mergeCell ref="M46:N46"/>
    <mergeCell ref="H42:I42"/>
    <mergeCell ref="H43:I43"/>
    <mergeCell ref="P54:Q54"/>
    <mergeCell ref="F55:G55"/>
    <mergeCell ref="F56:G56"/>
    <mergeCell ref="F47:G47"/>
    <mergeCell ref="M47:N47"/>
    <mergeCell ref="F48:G48"/>
    <mergeCell ref="F49:G49"/>
    <mergeCell ref="F50:G50"/>
    <mergeCell ref="F51:G51"/>
    <mergeCell ref="F52:G52"/>
    <mergeCell ref="F53:G53"/>
    <mergeCell ref="F54:G54"/>
    <mergeCell ref="B63:G63"/>
    <mergeCell ref="I63:N63"/>
    <mergeCell ref="B64:G64"/>
    <mergeCell ref="I64:N64"/>
    <mergeCell ref="F57:G57"/>
    <mergeCell ref="B58:G58"/>
    <mergeCell ref="I58:N58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V78"/>
  <sheetViews>
    <sheetView zoomScaleNormal="100" workbookViewId="0">
      <selection activeCell="S18" sqref="S18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25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7"/>
      <c r="M4" s="97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7" t="s">
        <v>2</v>
      </c>
      <c r="M5" s="97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9</v>
      </c>
      <c r="K8" s="98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47514.792000000001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1"/>
      <c r="B11" s="171">
        <f>$M$9</f>
        <v>47514.792000000001</v>
      </c>
      <c r="C11" s="172"/>
      <c r="D11" s="173" t="s">
        <v>174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173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04">
        <v>10</v>
      </c>
      <c r="F16" s="98" t="s">
        <v>5</v>
      </c>
      <c r="G16" s="179" t="s">
        <v>12</v>
      </c>
      <c r="H16" s="179"/>
      <c r="I16" s="98" t="s">
        <v>13</v>
      </c>
      <c r="J16" s="104">
        <v>18</v>
      </c>
      <c r="K16" s="98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 t="s">
        <v>17</v>
      </c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98"/>
      <c r="F23" s="179" t="s">
        <v>26</v>
      </c>
      <c r="G23" s="179"/>
      <c r="H23" s="6"/>
      <c r="I23" s="6"/>
      <c r="J23" s="11" t="s">
        <v>168</v>
      </c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6</v>
      </c>
      <c r="E24" s="98" t="s">
        <v>28</v>
      </c>
      <c r="F24" s="204">
        <v>360</v>
      </c>
      <c r="G24" s="205"/>
      <c r="H24" s="6" t="s">
        <v>160</v>
      </c>
      <c r="I24" s="6"/>
      <c r="J24" s="89">
        <f>F24*19.0837</f>
        <v>6870.1320000000005</v>
      </c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2</v>
      </c>
      <c r="E25" s="98" t="s">
        <v>28</v>
      </c>
      <c r="F25" s="208">
        <v>2000</v>
      </c>
      <c r="G25" s="208"/>
      <c r="H25" s="6" t="s">
        <v>29</v>
      </c>
      <c r="I25" s="6"/>
      <c r="J25" s="11"/>
      <c r="K25" s="6" t="s">
        <v>31</v>
      </c>
      <c r="L25" s="6"/>
      <c r="M25" s="209">
        <f>J24*D24</f>
        <v>41220.792000000001</v>
      </c>
      <c r="N25" s="210"/>
    </row>
    <row r="26" spans="1:22">
      <c r="A26" s="5"/>
      <c r="B26" s="22" t="s">
        <v>32</v>
      </c>
      <c r="C26" s="6"/>
      <c r="D26" s="24"/>
      <c r="E26" s="98"/>
      <c r="F26" s="211"/>
      <c r="G26" s="211"/>
      <c r="H26" s="6"/>
      <c r="I26" s="6"/>
      <c r="J26" s="6"/>
      <c r="K26" s="6"/>
      <c r="L26" s="6"/>
      <c r="M26" s="212">
        <f>D25*F25</f>
        <v>4000</v>
      </c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98" t="s">
        <v>28</v>
      </c>
      <c r="G27" s="179" t="s">
        <v>66</v>
      </c>
      <c r="H27" s="179"/>
      <c r="I27" s="179"/>
      <c r="J27" s="25">
        <v>110</v>
      </c>
      <c r="K27" s="6" t="s">
        <v>35</v>
      </c>
      <c r="L27" s="6"/>
      <c r="M27" s="214">
        <f>M25+M26</f>
        <v>45220.792000000001</v>
      </c>
      <c r="N27" s="215"/>
    </row>
    <row r="28" spans="1:22">
      <c r="A28" s="5"/>
      <c r="B28" s="5" t="s">
        <v>5</v>
      </c>
      <c r="C28" s="179" t="s">
        <v>66</v>
      </c>
      <c r="D28" s="179"/>
      <c r="E28" s="179"/>
      <c r="F28" s="27" t="s">
        <v>28</v>
      </c>
      <c r="G28" s="179" t="s">
        <v>33</v>
      </c>
      <c r="H28" s="179"/>
      <c r="I28" s="179"/>
      <c r="J28" s="25">
        <v>110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66</v>
      </c>
      <c r="D29" s="179"/>
      <c r="E29" s="179"/>
      <c r="F29" s="27" t="s">
        <v>28</v>
      </c>
      <c r="G29" s="179" t="s">
        <v>169</v>
      </c>
      <c r="H29" s="179"/>
      <c r="I29" s="179"/>
      <c r="J29" s="25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170</v>
      </c>
      <c r="D30" s="179"/>
      <c r="E30" s="179"/>
      <c r="F30" s="27" t="s">
        <v>28</v>
      </c>
      <c r="G30" s="179" t="s">
        <v>171</v>
      </c>
      <c r="H30" s="179"/>
      <c r="I30" s="179"/>
      <c r="J30" s="28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 t="s">
        <v>171</v>
      </c>
      <c r="D31" s="244"/>
      <c r="E31" s="244"/>
      <c r="F31" s="27" t="s">
        <v>28</v>
      </c>
      <c r="G31" s="245" t="s">
        <v>169</v>
      </c>
      <c r="H31" s="245"/>
      <c r="I31" s="245"/>
      <c r="J31" s="28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 t="s">
        <v>170</v>
      </c>
      <c r="D32" s="244"/>
      <c r="E32" s="244"/>
      <c r="F32" s="27" t="s">
        <v>28</v>
      </c>
      <c r="G32" s="245" t="s">
        <v>66</v>
      </c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33</v>
      </c>
      <c r="D33" s="202"/>
      <c r="E33" s="202"/>
      <c r="F33" s="27" t="s">
        <v>28</v>
      </c>
      <c r="G33" s="202" t="s">
        <v>66</v>
      </c>
      <c r="H33" s="202"/>
      <c r="I33" s="202"/>
      <c r="J33" s="28">
        <v>110</v>
      </c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 t="s">
        <v>66</v>
      </c>
      <c r="D34" s="179"/>
      <c r="E34" s="179"/>
      <c r="F34" s="27" t="s">
        <v>28</v>
      </c>
      <c r="G34" s="179" t="s">
        <v>33</v>
      </c>
      <c r="H34" s="179"/>
      <c r="I34" s="179"/>
      <c r="J34" s="25">
        <v>110</v>
      </c>
      <c r="K34" s="6" t="s">
        <v>35</v>
      </c>
      <c r="L34" s="6"/>
      <c r="M34" s="6"/>
      <c r="N34" s="13"/>
    </row>
    <row r="35" spans="1:18">
      <c r="A35" s="5"/>
      <c r="B35" s="5"/>
      <c r="C35" s="202" t="s">
        <v>37</v>
      </c>
      <c r="D35" s="202"/>
      <c r="E35" s="202"/>
      <c r="F35" s="27" t="s">
        <v>28</v>
      </c>
      <c r="G35" s="202" t="s">
        <v>37</v>
      </c>
      <c r="H35" s="202"/>
      <c r="I35" s="202"/>
      <c r="J35" s="29">
        <v>150</v>
      </c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98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98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98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98"/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32">
        <f>SUM(J27:J39)</f>
        <v>590</v>
      </c>
      <c r="K40" s="6"/>
      <c r="L40" s="102"/>
      <c r="M40" s="209">
        <f>M27</f>
        <v>45220.792000000001</v>
      </c>
      <c r="N40" s="210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77" t="s">
        <v>39</v>
      </c>
      <c r="I41" s="177"/>
      <c r="J41" s="34">
        <v>2.2000000000000002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219"/>
      <c r="H42" s="219"/>
      <c r="I42" s="219"/>
      <c r="J42" s="219"/>
      <c r="K42" s="219" t="s">
        <v>42</v>
      </c>
      <c r="L42" s="220"/>
      <c r="M42" s="217">
        <f>249*4</f>
        <v>996</v>
      </c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41"/>
      <c r="I43" s="41"/>
      <c r="J43" s="42"/>
      <c r="K43" s="42"/>
      <c r="L43" s="103" t="s">
        <v>32</v>
      </c>
      <c r="M43" s="204">
        <f>J40*J41</f>
        <v>1298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J44" s="42"/>
      <c r="K44" s="42"/>
      <c r="L44" s="103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103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102"/>
      <c r="F46" s="223">
        <v>0</v>
      </c>
      <c r="G46" s="224"/>
      <c r="H46" s="103"/>
      <c r="I46" s="103"/>
      <c r="J46" s="103"/>
      <c r="K46" s="6" t="s">
        <v>47</v>
      </c>
      <c r="L46" s="102"/>
      <c r="M46" s="181">
        <f>M43+M42+M40+M44+M45</f>
        <v>47514.792000000001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102"/>
      <c r="F47" s="225">
        <v>0</v>
      </c>
      <c r="G47" s="226"/>
      <c r="H47" s="103"/>
      <c r="I47" s="103"/>
      <c r="J47" s="103"/>
      <c r="K47" s="6" t="s">
        <v>49</v>
      </c>
      <c r="L47" s="102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102"/>
      <c r="F48" s="229">
        <f>SUM(F46:G47)</f>
        <v>0</v>
      </c>
      <c r="G48" s="230"/>
      <c r="H48" s="103"/>
      <c r="I48" s="103"/>
      <c r="J48" s="103"/>
      <c r="K48" s="6"/>
      <c r="L48" s="102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102"/>
      <c r="F49" s="225">
        <v>0</v>
      </c>
      <c r="G49" s="226"/>
      <c r="H49" s="103"/>
      <c r="I49" s="103"/>
      <c r="J49" s="103"/>
      <c r="K49" s="6"/>
      <c r="L49" s="102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102"/>
      <c r="F50" s="229">
        <f>SUM(F48:G49)</f>
        <v>0</v>
      </c>
      <c r="G50" s="230"/>
      <c r="H50" s="103"/>
      <c r="I50" s="103"/>
      <c r="J50" s="103"/>
      <c r="K50" s="6"/>
      <c r="L50" s="102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102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102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102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102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102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102"/>
      <c r="F56" s="233">
        <f>+M46-F55</f>
        <v>47514.792000000001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47514.792000000001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99"/>
      <c r="C59" s="98"/>
      <c r="D59" s="98"/>
      <c r="E59" s="98"/>
      <c r="F59" s="98"/>
      <c r="G59" s="98"/>
      <c r="H59" s="6"/>
      <c r="I59" s="98"/>
      <c r="J59" s="98"/>
      <c r="K59" s="98"/>
      <c r="L59" s="98"/>
      <c r="M59" s="98"/>
      <c r="N59" s="100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175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110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4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F49:G49"/>
    <mergeCell ref="F50:G50"/>
    <mergeCell ref="P54:Q54"/>
    <mergeCell ref="H41:I41"/>
    <mergeCell ref="M41:N41"/>
    <mergeCell ref="F51:G51"/>
    <mergeCell ref="F52:G52"/>
    <mergeCell ref="F53:G53"/>
    <mergeCell ref="C38:E38"/>
    <mergeCell ref="G38:I38"/>
    <mergeCell ref="C39:E39"/>
    <mergeCell ref="G39:I39"/>
    <mergeCell ref="M40:N40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V78"/>
  <sheetViews>
    <sheetView zoomScaleNormal="100" workbookViewId="0">
      <selection activeCell="J24" sqref="J2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25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2"/>
      <c r="M4" s="92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2" t="s">
        <v>2</v>
      </c>
      <c r="M5" s="92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10</v>
      </c>
      <c r="K8" s="91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47514.792000000001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5"/>
      <c r="B11" s="171">
        <f>$M$9</f>
        <v>47514.792000000001</v>
      </c>
      <c r="C11" s="172"/>
      <c r="D11" s="173" t="s">
        <v>172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167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8">
        <v>10</v>
      </c>
      <c r="F16" s="91" t="s">
        <v>5</v>
      </c>
      <c r="G16" s="179" t="s">
        <v>12</v>
      </c>
      <c r="H16" s="179"/>
      <c r="I16" s="91" t="s">
        <v>13</v>
      </c>
      <c r="J16" s="18">
        <v>18</v>
      </c>
      <c r="K16" s="91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 t="s">
        <v>17</v>
      </c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91"/>
      <c r="F23" s="179" t="s">
        <v>26</v>
      </c>
      <c r="G23" s="179"/>
      <c r="H23" s="6"/>
      <c r="I23" s="6"/>
      <c r="J23" s="11" t="s">
        <v>168</v>
      </c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6</v>
      </c>
      <c r="E24" s="91" t="s">
        <v>28</v>
      </c>
      <c r="F24" s="204">
        <v>360</v>
      </c>
      <c r="G24" s="205"/>
      <c r="H24" s="6" t="s">
        <v>160</v>
      </c>
      <c r="I24" s="6"/>
      <c r="J24" s="89">
        <f>F24*19.0837</f>
        <v>6870.1320000000005</v>
      </c>
      <c r="K24" s="6"/>
      <c r="L24" s="6"/>
      <c r="M24" s="206"/>
      <c r="N24" s="207"/>
    </row>
    <row r="25" spans="1:22">
      <c r="A25" s="5"/>
      <c r="B25" s="5" t="s">
        <v>27</v>
      </c>
      <c r="C25" s="6"/>
      <c r="D25" s="23">
        <v>2</v>
      </c>
      <c r="E25" s="91" t="s">
        <v>28</v>
      </c>
      <c r="F25" s="208">
        <v>2000</v>
      </c>
      <c r="G25" s="208"/>
      <c r="H25" s="6" t="s">
        <v>29</v>
      </c>
      <c r="I25" s="6"/>
      <c r="J25" s="11"/>
      <c r="K25" s="6" t="s">
        <v>31</v>
      </c>
      <c r="L25" s="6"/>
      <c r="M25" s="209">
        <f>J24*D24</f>
        <v>41220.792000000001</v>
      </c>
      <c r="N25" s="210"/>
    </row>
    <row r="26" spans="1:22">
      <c r="A26" s="5"/>
      <c r="B26" s="22" t="s">
        <v>32</v>
      </c>
      <c r="C26" s="6"/>
      <c r="D26" s="24"/>
      <c r="E26" s="91"/>
      <c r="F26" s="211"/>
      <c r="G26" s="211"/>
      <c r="H26" s="6"/>
      <c r="I26" s="6"/>
      <c r="J26" s="6"/>
      <c r="K26" s="6"/>
      <c r="L26" s="6"/>
      <c r="M26" s="212">
        <f>D25*F25</f>
        <v>4000</v>
      </c>
      <c r="N26" s="213"/>
    </row>
    <row r="27" spans="1:22" ht="12">
      <c r="A27" s="5"/>
      <c r="B27" s="5" t="s">
        <v>5</v>
      </c>
      <c r="C27" s="179" t="s">
        <v>33</v>
      </c>
      <c r="D27" s="179"/>
      <c r="E27" s="179"/>
      <c r="F27" s="91" t="s">
        <v>28</v>
      </c>
      <c r="G27" s="179" t="s">
        <v>66</v>
      </c>
      <c r="H27" s="179"/>
      <c r="I27" s="179"/>
      <c r="J27" s="25">
        <v>110</v>
      </c>
      <c r="K27" s="6" t="s">
        <v>35</v>
      </c>
      <c r="L27" s="6"/>
      <c r="M27" s="214">
        <f>M25+M26</f>
        <v>45220.792000000001</v>
      </c>
      <c r="N27" s="215"/>
    </row>
    <row r="28" spans="1:22">
      <c r="A28" s="5"/>
      <c r="B28" s="5" t="s">
        <v>5</v>
      </c>
      <c r="C28" s="179" t="s">
        <v>66</v>
      </c>
      <c r="D28" s="179"/>
      <c r="E28" s="179"/>
      <c r="F28" s="27" t="s">
        <v>28</v>
      </c>
      <c r="G28" s="179" t="s">
        <v>33</v>
      </c>
      <c r="H28" s="179"/>
      <c r="I28" s="179"/>
      <c r="J28" s="25">
        <v>110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66</v>
      </c>
      <c r="D29" s="179"/>
      <c r="E29" s="179"/>
      <c r="F29" s="27" t="s">
        <v>28</v>
      </c>
      <c r="G29" s="179" t="s">
        <v>169</v>
      </c>
      <c r="H29" s="179"/>
      <c r="I29" s="179"/>
      <c r="J29" s="25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170</v>
      </c>
      <c r="D30" s="179"/>
      <c r="E30" s="179"/>
      <c r="F30" s="27" t="s">
        <v>28</v>
      </c>
      <c r="G30" s="179" t="s">
        <v>171</v>
      </c>
      <c r="H30" s="179"/>
      <c r="I30" s="179"/>
      <c r="J30" s="28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 t="s">
        <v>171</v>
      </c>
      <c r="D31" s="244"/>
      <c r="E31" s="244"/>
      <c r="F31" s="27" t="s">
        <v>28</v>
      </c>
      <c r="G31" s="245" t="s">
        <v>169</v>
      </c>
      <c r="H31" s="245"/>
      <c r="I31" s="245"/>
      <c r="J31" s="28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 t="s">
        <v>170</v>
      </c>
      <c r="D32" s="244"/>
      <c r="E32" s="244"/>
      <c r="F32" s="27" t="s">
        <v>28</v>
      </c>
      <c r="G32" s="245" t="s">
        <v>66</v>
      </c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33</v>
      </c>
      <c r="D33" s="202"/>
      <c r="E33" s="202"/>
      <c r="F33" s="27" t="s">
        <v>28</v>
      </c>
      <c r="G33" s="202" t="s">
        <v>66</v>
      </c>
      <c r="H33" s="202"/>
      <c r="I33" s="202"/>
      <c r="J33" s="28">
        <v>110</v>
      </c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 t="s">
        <v>66</v>
      </c>
      <c r="D34" s="179"/>
      <c r="E34" s="179"/>
      <c r="F34" s="27" t="s">
        <v>28</v>
      </c>
      <c r="G34" s="179" t="s">
        <v>33</v>
      </c>
      <c r="H34" s="179"/>
      <c r="I34" s="179"/>
      <c r="J34" s="25">
        <v>110</v>
      </c>
      <c r="K34" s="6" t="s">
        <v>35</v>
      </c>
      <c r="L34" s="6"/>
      <c r="M34" s="6"/>
      <c r="N34" s="13"/>
    </row>
    <row r="35" spans="1:18">
      <c r="A35" s="5"/>
      <c r="B35" s="5"/>
      <c r="C35" s="202" t="s">
        <v>37</v>
      </c>
      <c r="D35" s="202"/>
      <c r="E35" s="202"/>
      <c r="F35" s="27" t="s">
        <v>28</v>
      </c>
      <c r="G35" s="202" t="s">
        <v>37</v>
      </c>
      <c r="H35" s="202"/>
      <c r="I35" s="202"/>
      <c r="J35" s="29">
        <v>150</v>
      </c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91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91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91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91"/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32">
        <f>SUM(J27:J39)</f>
        <v>590</v>
      </c>
      <c r="K40" s="6"/>
      <c r="L40" s="96"/>
      <c r="M40" s="209">
        <f>M27</f>
        <v>45220.792000000001</v>
      </c>
      <c r="N40" s="210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77" t="s">
        <v>39</v>
      </c>
      <c r="I41" s="177"/>
      <c r="J41" s="34">
        <v>2.2000000000000002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219"/>
      <c r="H42" s="219"/>
      <c r="I42" s="219"/>
      <c r="J42" s="219"/>
      <c r="K42" s="219" t="s">
        <v>42</v>
      </c>
      <c r="L42" s="220"/>
      <c r="M42" s="217">
        <f>249*4</f>
        <v>996</v>
      </c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41"/>
      <c r="I43" s="41"/>
      <c r="J43" s="42"/>
      <c r="K43" s="42"/>
      <c r="L43" s="93" t="s">
        <v>32</v>
      </c>
      <c r="M43" s="204">
        <f>J40*J41</f>
        <v>1298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J44" s="42"/>
      <c r="K44" s="42"/>
      <c r="L44" s="93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93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96"/>
      <c r="F46" s="223">
        <v>0</v>
      </c>
      <c r="G46" s="224"/>
      <c r="H46" s="93"/>
      <c r="I46" s="93"/>
      <c r="J46" s="93"/>
      <c r="K46" s="6" t="s">
        <v>47</v>
      </c>
      <c r="L46" s="96"/>
      <c r="M46" s="181">
        <f>M43+M42+M40+M44+M45</f>
        <v>47514.792000000001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96"/>
      <c r="F47" s="225">
        <v>0</v>
      </c>
      <c r="G47" s="226"/>
      <c r="H47" s="93"/>
      <c r="I47" s="93"/>
      <c r="J47" s="93"/>
      <c r="K47" s="6" t="s">
        <v>49</v>
      </c>
      <c r="L47" s="96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96"/>
      <c r="F48" s="229">
        <f>SUM(F46:G47)</f>
        <v>0</v>
      </c>
      <c r="G48" s="230"/>
      <c r="H48" s="93"/>
      <c r="I48" s="93"/>
      <c r="J48" s="93"/>
      <c r="K48" s="6"/>
      <c r="L48" s="96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96"/>
      <c r="F49" s="225">
        <v>0</v>
      </c>
      <c r="G49" s="226"/>
      <c r="H49" s="93"/>
      <c r="I49" s="93"/>
      <c r="J49" s="93"/>
      <c r="K49" s="6"/>
      <c r="L49" s="96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96"/>
      <c r="F50" s="229">
        <f>SUM(F48:G49)</f>
        <v>0</v>
      </c>
      <c r="G50" s="230"/>
      <c r="H50" s="93"/>
      <c r="I50" s="93"/>
      <c r="J50" s="93"/>
      <c r="K50" s="6"/>
      <c r="L50" s="96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96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96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96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96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96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96"/>
      <c r="F56" s="233">
        <f>+M46-F55</f>
        <v>47514.792000000001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47514.792000000001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90"/>
      <c r="C59" s="91"/>
      <c r="D59" s="91"/>
      <c r="E59" s="91"/>
      <c r="F59" s="91"/>
      <c r="G59" s="91"/>
      <c r="H59" s="6"/>
      <c r="I59" s="91"/>
      <c r="J59" s="91"/>
      <c r="K59" s="91"/>
      <c r="L59" s="91"/>
      <c r="M59" s="91"/>
      <c r="N59" s="94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71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72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4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M26:N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P54:Q54"/>
    <mergeCell ref="F55:G55"/>
    <mergeCell ref="F56:G56"/>
    <mergeCell ref="F47:G47"/>
    <mergeCell ref="M47:N47"/>
    <mergeCell ref="F48:G48"/>
    <mergeCell ref="F49:G49"/>
    <mergeCell ref="F50:G50"/>
    <mergeCell ref="F51:G51"/>
    <mergeCell ref="B64:G64"/>
    <mergeCell ref="I64:N64"/>
    <mergeCell ref="F57:G57"/>
    <mergeCell ref="B58:G58"/>
    <mergeCell ref="I58:N58"/>
    <mergeCell ref="B60:G60"/>
    <mergeCell ref="B61:G61"/>
    <mergeCell ref="I61:N61"/>
    <mergeCell ref="M27:N27"/>
    <mergeCell ref="B62:G62"/>
    <mergeCell ref="I62:N62"/>
    <mergeCell ref="B63:G63"/>
    <mergeCell ref="I63:N63"/>
    <mergeCell ref="F52:G52"/>
    <mergeCell ref="F53:G53"/>
    <mergeCell ref="F54:G54"/>
    <mergeCell ref="C39:E39"/>
    <mergeCell ref="G39:I39"/>
    <mergeCell ref="M40:N40"/>
    <mergeCell ref="H41:I41"/>
    <mergeCell ref="M41:N41"/>
    <mergeCell ref="C36:E36"/>
    <mergeCell ref="G36:I36"/>
    <mergeCell ref="C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V78"/>
  <sheetViews>
    <sheetView topLeftCell="A16" zoomScaleNormal="100" workbookViewId="0">
      <selection activeCell="U36" sqref="U36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23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2"/>
      <c r="M4" s="82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2" t="s">
        <v>2</v>
      </c>
      <c r="M5" s="82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8</v>
      </c>
      <c r="K8" s="83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35602.58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6"/>
      <c r="B11" s="171">
        <f>$M$9</f>
        <v>35602.58</v>
      </c>
      <c r="C11" s="172"/>
      <c r="D11" s="173" t="s">
        <v>178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159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8">
        <v>18</v>
      </c>
      <c r="F16" s="83" t="s">
        <v>5</v>
      </c>
      <c r="G16" s="179" t="s">
        <v>12</v>
      </c>
      <c r="H16" s="179"/>
      <c r="I16" s="83" t="s">
        <v>13</v>
      </c>
      <c r="J16" s="18">
        <v>25</v>
      </c>
      <c r="K16" s="83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 t="s">
        <v>17</v>
      </c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83"/>
      <c r="F23" s="179" t="s">
        <v>26</v>
      </c>
      <c r="G23" s="179"/>
      <c r="H23" s="6"/>
      <c r="I23" s="6"/>
      <c r="J23" s="11" t="s">
        <v>161</v>
      </c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5</v>
      </c>
      <c r="E24" s="83" t="s">
        <v>28</v>
      </c>
      <c r="F24" s="204">
        <v>360</v>
      </c>
      <c r="G24" s="205"/>
      <c r="H24" s="6" t="s">
        <v>160</v>
      </c>
      <c r="I24" s="6"/>
      <c r="J24" s="89">
        <f>F24*18.9781</f>
        <v>6832.1160000000009</v>
      </c>
      <c r="K24" s="6"/>
      <c r="L24" s="6"/>
      <c r="M24" s="206"/>
      <c r="N24" s="207"/>
    </row>
    <row r="25" spans="1:22">
      <c r="A25" s="5"/>
      <c r="B25" s="5" t="s">
        <v>30</v>
      </c>
      <c r="C25" s="6"/>
      <c r="D25" s="23"/>
      <c r="E25" s="83" t="s">
        <v>28</v>
      </c>
      <c r="F25" s="208"/>
      <c r="G25" s="208"/>
      <c r="H25" s="6" t="s">
        <v>29</v>
      </c>
      <c r="I25" s="6"/>
      <c r="J25" s="11"/>
      <c r="K25" s="6" t="s">
        <v>31</v>
      </c>
      <c r="L25" s="6"/>
      <c r="M25" s="209">
        <f>J24*D24</f>
        <v>34160.58</v>
      </c>
      <c r="N25" s="210"/>
    </row>
    <row r="26" spans="1:22">
      <c r="A26" s="5"/>
      <c r="B26" s="22" t="s">
        <v>32</v>
      </c>
      <c r="C26" s="6"/>
      <c r="D26" s="24"/>
      <c r="E26" s="83"/>
      <c r="F26" s="211"/>
      <c r="G26" s="211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79" t="s">
        <v>33</v>
      </c>
      <c r="D27" s="179"/>
      <c r="E27" s="179"/>
      <c r="F27" s="83" t="s">
        <v>28</v>
      </c>
      <c r="G27" s="179" t="s">
        <v>68</v>
      </c>
      <c r="H27" s="179"/>
      <c r="I27" s="179"/>
      <c r="J27" s="25">
        <v>260</v>
      </c>
      <c r="K27" s="6" t="s">
        <v>35</v>
      </c>
      <c r="L27" s="6"/>
      <c r="M27" s="6"/>
      <c r="N27" s="26"/>
    </row>
    <row r="28" spans="1:22">
      <c r="A28" s="5"/>
      <c r="B28" s="5" t="s">
        <v>5</v>
      </c>
      <c r="C28" s="179" t="s">
        <v>176</v>
      </c>
      <c r="D28" s="179"/>
      <c r="E28" s="179"/>
      <c r="F28" s="27" t="s">
        <v>28</v>
      </c>
      <c r="G28" s="179" t="s">
        <v>177</v>
      </c>
      <c r="H28" s="179"/>
      <c r="I28" s="179"/>
      <c r="J28" s="25"/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177</v>
      </c>
      <c r="D29" s="179"/>
      <c r="E29" s="179"/>
      <c r="F29" s="27" t="s">
        <v>28</v>
      </c>
      <c r="G29" s="179" t="s">
        <v>162</v>
      </c>
      <c r="H29" s="179"/>
      <c r="I29" s="179"/>
      <c r="J29" s="25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162</v>
      </c>
      <c r="D30" s="179"/>
      <c r="E30" s="179"/>
      <c r="F30" s="27" t="s">
        <v>28</v>
      </c>
      <c r="G30" s="179" t="s">
        <v>163</v>
      </c>
      <c r="H30" s="179"/>
      <c r="I30" s="179"/>
      <c r="J30" s="28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 t="s">
        <v>164</v>
      </c>
      <c r="D31" s="244"/>
      <c r="E31" s="244"/>
      <c r="F31" s="27" t="s">
        <v>28</v>
      </c>
      <c r="G31" s="245" t="s">
        <v>162</v>
      </c>
      <c r="H31" s="245"/>
      <c r="I31" s="245"/>
      <c r="J31" s="28"/>
      <c r="K31" s="6" t="s">
        <v>35</v>
      </c>
      <c r="L31" s="6"/>
      <c r="M31" s="6"/>
      <c r="N31" s="13"/>
    </row>
    <row r="32" spans="1:22" ht="11.25" customHeight="1">
      <c r="A32" s="5"/>
      <c r="B32" s="5" t="s">
        <v>5</v>
      </c>
      <c r="C32" s="244" t="s">
        <v>162</v>
      </c>
      <c r="D32" s="244"/>
      <c r="E32" s="244"/>
      <c r="F32" s="27" t="s">
        <v>28</v>
      </c>
      <c r="G32" s="202" t="s">
        <v>177</v>
      </c>
      <c r="H32" s="202"/>
      <c r="I32" s="202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177</v>
      </c>
      <c r="D33" s="202"/>
      <c r="E33" s="202"/>
      <c r="F33" s="27" t="s">
        <v>28</v>
      </c>
      <c r="G33" s="202" t="s">
        <v>33</v>
      </c>
      <c r="H33" s="202"/>
      <c r="I33" s="202"/>
      <c r="J33" s="28">
        <v>260</v>
      </c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 t="s">
        <v>37</v>
      </c>
      <c r="D34" s="179"/>
      <c r="E34" s="179"/>
      <c r="F34" s="27" t="s">
        <v>28</v>
      </c>
      <c r="G34" s="179" t="s">
        <v>37</v>
      </c>
      <c r="H34" s="179"/>
      <c r="I34" s="179"/>
      <c r="J34" s="25">
        <v>100</v>
      </c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83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83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83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83"/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32">
        <f>SUM(J27:J39)</f>
        <v>620</v>
      </c>
      <c r="K40" s="6"/>
      <c r="L40" s="87"/>
      <c r="M40" s="209">
        <f>M25</f>
        <v>34160.58</v>
      </c>
      <c r="N40" s="210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77" t="s">
        <v>39</v>
      </c>
      <c r="I41" s="177"/>
      <c r="J41" s="34">
        <v>1.6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219"/>
      <c r="H42" s="219"/>
      <c r="I42" s="219"/>
      <c r="J42" s="219"/>
      <c r="K42" s="219" t="s">
        <v>42</v>
      </c>
      <c r="L42" s="220"/>
      <c r="M42" s="217">
        <f>225*2</f>
        <v>450</v>
      </c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41"/>
      <c r="I43" s="41"/>
      <c r="J43" s="42"/>
      <c r="K43" s="42"/>
      <c r="L43" s="88" t="s">
        <v>32</v>
      </c>
      <c r="M43" s="204">
        <f>J40*J41</f>
        <v>992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J44" s="42"/>
      <c r="K44" s="42"/>
      <c r="L44" s="88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88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87"/>
      <c r="F46" s="223">
        <v>0</v>
      </c>
      <c r="G46" s="224"/>
      <c r="H46" s="88"/>
      <c r="I46" s="88"/>
      <c r="J46" s="88"/>
      <c r="K46" s="6" t="s">
        <v>47</v>
      </c>
      <c r="L46" s="87"/>
      <c r="M46" s="181">
        <f>M43+M42+M40+M44+M45</f>
        <v>35602.58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87"/>
      <c r="F47" s="225">
        <v>0</v>
      </c>
      <c r="G47" s="226"/>
      <c r="H47" s="88"/>
      <c r="I47" s="88"/>
      <c r="J47" s="88"/>
      <c r="K47" s="6" t="s">
        <v>49</v>
      </c>
      <c r="L47" s="87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87"/>
      <c r="F48" s="229">
        <f>SUM(F46:G47)</f>
        <v>0</v>
      </c>
      <c r="G48" s="230"/>
      <c r="H48" s="88"/>
      <c r="I48" s="88"/>
      <c r="J48" s="88"/>
      <c r="K48" s="6"/>
      <c r="L48" s="87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87"/>
      <c r="F49" s="225">
        <v>0</v>
      </c>
      <c r="G49" s="226"/>
      <c r="H49" s="88"/>
      <c r="I49" s="88"/>
      <c r="J49" s="88"/>
      <c r="K49" s="6"/>
      <c r="L49" s="87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87"/>
      <c r="F50" s="229">
        <f>SUM(F48:G49)</f>
        <v>0</v>
      </c>
      <c r="G50" s="230"/>
      <c r="H50" s="88"/>
      <c r="I50" s="88"/>
      <c r="J50" s="88"/>
      <c r="K50" s="6"/>
      <c r="L50" s="87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87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87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87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87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87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87"/>
      <c r="F56" s="233">
        <f>+M46-F55</f>
        <v>35602.58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35602.58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84"/>
      <c r="C59" s="83"/>
      <c r="D59" s="83"/>
      <c r="E59" s="83"/>
      <c r="F59" s="83"/>
      <c r="G59" s="83"/>
      <c r="H59" s="6"/>
      <c r="I59" s="83"/>
      <c r="J59" s="83"/>
      <c r="K59" s="83"/>
      <c r="L59" s="83"/>
      <c r="M59" s="83"/>
      <c r="N59" s="85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165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110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F47:G47"/>
    <mergeCell ref="M47:N47"/>
    <mergeCell ref="F48:G48"/>
    <mergeCell ref="C39:E39"/>
    <mergeCell ref="G39:I39"/>
    <mergeCell ref="M40:N40"/>
    <mergeCell ref="H41:I41"/>
    <mergeCell ref="M41:N41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V78"/>
  <sheetViews>
    <sheetView topLeftCell="A49" zoomScaleNormal="100" workbookViewId="0">
      <selection activeCell="M10" sqref="M10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22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2"/>
      <c r="M4" s="82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2" t="s">
        <v>2</v>
      </c>
      <c r="M5" s="82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7</v>
      </c>
      <c r="K8" s="83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4403.2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6"/>
      <c r="B11" s="171">
        <f>$M$9</f>
        <v>4403.2</v>
      </c>
      <c r="C11" s="172"/>
      <c r="D11" s="173" t="s">
        <v>158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155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8">
        <v>15</v>
      </c>
      <c r="F16" s="83" t="s">
        <v>5</v>
      </c>
      <c r="G16" s="179" t="s">
        <v>12</v>
      </c>
      <c r="H16" s="179"/>
      <c r="I16" s="83" t="s">
        <v>13</v>
      </c>
      <c r="J16" s="18">
        <v>17</v>
      </c>
      <c r="K16" s="83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83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83" t="s">
        <v>28</v>
      </c>
      <c r="F24" s="204">
        <v>1120</v>
      </c>
      <c r="G24" s="205"/>
      <c r="H24" s="6" t="s">
        <v>29</v>
      </c>
      <c r="I24" s="6"/>
      <c r="J24" s="11"/>
      <c r="K24" s="6"/>
      <c r="L24" s="6"/>
      <c r="M24" s="206"/>
      <c r="N24" s="207"/>
    </row>
    <row r="25" spans="1:22">
      <c r="A25" s="5"/>
      <c r="B25" s="5" t="s">
        <v>30</v>
      </c>
      <c r="C25" s="6"/>
      <c r="D25" s="23">
        <v>1</v>
      </c>
      <c r="E25" s="83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D24*F24+D25*F25+D26*F26</f>
        <v>2880</v>
      </c>
      <c r="N25" s="210"/>
    </row>
    <row r="26" spans="1:22">
      <c r="A26" s="5"/>
      <c r="B26" s="22" t="s">
        <v>32</v>
      </c>
      <c r="C26" s="6"/>
      <c r="D26" s="24"/>
      <c r="E26" s="83"/>
      <c r="F26" s="211"/>
      <c r="G26" s="211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79" t="s">
        <v>33</v>
      </c>
      <c r="D27" s="179"/>
      <c r="E27" s="179"/>
      <c r="F27" s="83" t="s">
        <v>28</v>
      </c>
      <c r="G27" s="179" t="s">
        <v>83</v>
      </c>
      <c r="H27" s="179"/>
      <c r="I27" s="179"/>
      <c r="J27" s="25">
        <v>197</v>
      </c>
      <c r="K27" s="6" t="s">
        <v>35</v>
      </c>
      <c r="L27" s="6"/>
      <c r="M27" s="6"/>
      <c r="N27" s="26"/>
    </row>
    <row r="28" spans="1:22">
      <c r="A28" s="5"/>
      <c r="B28" s="5" t="s">
        <v>5</v>
      </c>
      <c r="C28" s="179" t="s">
        <v>146</v>
      </c>
      <c r="D28" s="179"/>
      <c r="E28" s="179"/>
      <c r="F28" s="27" t="s">
        <v>28</v>
      </c>
      <c r="G28" s="179" t="s">
        <v>148</v>
      </c>
      <c r="H28" s="179"/>
      <c r="I28" s="179"/>
      <c r="J28" s="25">
        <v>39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147</v>
      </c>
      <c r="D29" s="179"/>
      <c r="E29" s="179"/>
      <c r="F29" s="27" t="s">
        <v>28</v>
      </c>
      <c r="G29" s="179" t="s">
        <v>83</v>
      </c>
      <c r="H29" s="179"/>
      <c r="I29" s="179"/>
      <c r="J29" s="25">
        <v>39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146</v>
      </c>
      <c r="D30" s="179"/>
      <c r="E30" s="179"/>
      <c r="F30" s="27" t="s">
        <v>28</v>
      </c>
      <c r="G30" s="179" t="s">
        <v>148</v>
      </c>
      <c r="H30" s="179"/>
      <c r="I30" s="179"/>
      <c r="J30" s="28">
        <v>39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 t="s">
        <v>147</v>
      </c>
      <c r="D31" s="244"/>
      <c r="E31" s="244"/>
      <c r="F31" s="27" t="s">
        <v>28</v>
      </c>
      <c r="G31" s="245" t="s">
        <v>83</v>
      </c>
      <c r="H31" s="245"/>
      <c r="I31" s="245"/>
      <c r="J31" s="28">
        <v>39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 t="s">
        <v>83</v>
      </c>
      <c r="D32" s="244"/>
      <c r="E32" s="244"/>
      <c r="F32" s="27" t="s">
        <v>28</v>
      </c>
      <c r="G32" s="245" t="s">
        <v>85</v>
      </c>
      <c r="H32" s="245"/>
      <c r="I32" s="245"/>
      <c r="J32" s="28">
        <v>140</v>
      </c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86</v>
      </c>
      <c r="D33" s="202"/>
      <c r="E33" s="202"/>
      <c r="F33" s="27" t="s">
        <v>28</v>
      </c>
      <c r="G33" s="202" t="s">
        <v>156</v>
      </c>
      <c r="H33" s="202"/>
      <c r="I33" s="202"/>
      <c r="J33" s="28">
        <v>23</v>
      </c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 t="s">
        <v>157</v>
      </c>
      <c r="D34" s="179"/>
      <c r="E34" s="179"/>
      <c r="F34" s="27" t="s">
        <v>28</v>
      </c>
      <c r="G34" s="179" t="s">
        <v>33</v>
      </c>
      <c r="H34" s="179"/>
      <c r="I34" s="179"/>
      <c r="J34" s="25">
        <v>336</v>
      </c>
      <c r="K34" s="6" t="s">
        <v>35</v>
      </c>
      <c r="L34" s="6"/>
      <c r="M34" s="6"/>
      <c r="N34" s="13"/>
    </row>
    <row r="35" spans="1:18">
      <c r="A35" s="5"/>
      <c r="B35" s="5"/>
      <c r="C35" s="202" t="s">
        <v>37</v>
      </c>
      <c r="D35" s="202"/>
      <c r="E35" s="202"/>
      <c r="F35" s="27" t="s">
        <v>28</v>
      </c>
      <c r="G35" s="202" t="s">
        <v>37</v>
      </c>
      <c r="H35" s="202"/>
      <c r="I35" s="202"/>
      <c r="J35" s="29">
        <v>100</v>
      </c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83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83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83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83"/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32">
        <f>SUM(J27:J39)</f>
        <v>952</v>
      </c>
      <c r="K40" s="6"/>
      <c r="L40" s="87"/>
      <c r="M40" s="209">
        <f>M25</f>
        <v>2880</v>
      </c>
      <c r="N40" s="210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77" t="s">
        <v>39</v>
      </c>
      <c r="I41" s="177"/>
      <c r="J41" s="34">
        <v>1.6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219"/>
      <c r="H42" s="219"/>
      <c r="I42" s="219"/>
      <c r="J42" s="219"/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41"/>
      <c r="I43" s="41"/>
      <c r="J43" s="42"/>
      <c r="K43" s="42"/>
      <c r="L43" s="88" t="s">
        <v>32</v>
      </c>
      <c r="M43" s="204">
        <f>J40*J41</f>
        <v>1523.2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J44" s="42"/>
      <c r="K44" s="42"/>
      <c r="L44" s="88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88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87"/>
      <c r="F46" s="223">
        <v>0</v>
      </c>
      <c r="G46" s="224"/>
      <c r="H46" s="88"/>
      <c r="I46" s="88"/>
      <c r="J46" s="88"/>
      <c r="K46" s="6" t="s">
        <v>47</v>
      </c>
      <c r="L46" s="87"/>
      <c r="M46" s="181">
        <f>M43+M42+M40+M44+M45</f>
        <v>4403.2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87"/>
      <c r="F47" s="225">
        <v>0</v>
      </c>
      <c r="G47" s="226"/>
      <c r="H47" s="88"/>
      <c r="I47" s="88"/>
      <c r="J47" s="88"/>
      <c r="K47" s="6" t="s">
        <v>49</v>
      </c>
      <c r="L47" s="87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87"/>
      <c r="F48" s="229">
        <f>SUM(F46:G47)</f>
        <v>0</v>
      </c>
      <c r="G48" s="230"/>
      <c r="H48" s="88"/>
      <c r="I48" s="88"/>
      <c r="J48" s="88"/>
      <c r="K48" s="6"/>
      <c r="L48" s="87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87"/>
      <c r="F49" s="225">
        <v>0</v>
      </c>
      <c r="G49" s="226"/>
      <c r="H49" s="88"/>
      <c r="I49" s="88"/>
      <c r="J49" s="88"/>
      <c r="K49" s="6"/>
      <c r="L49" s="87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87"/>
      <c r="F50" s="229">
        <f>SUM(F48:G49)</f>
        <v>0</v>
      </c>
      <c r="G50" s="230"/>
      <c r="H50" s="88"/>
      <c r="I50" s="88"/>
      <c r="J50" s="88"/>
      <c r="K50" s="6"/>
      <c r="L50" s="87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87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87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87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87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87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87"/>
      <c r="F56" s="233">
        <f>+M46-F55</f>
        <v>4403.2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4403.2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84"/>
      <c r="C59" s="83"/>
      <c r="D59" s="83"/>
      <c r="E59" s="83"/>
      <c r="F59" s="83"/>
      <c r="G59" s="83"/>
      <c r="H59" s="6"/>
      <c r="I59" s="83"/>
      <c r="J59" s="83"/>
      <c r="K59" s="83"/>
      <c r="L59" s="83"/>
      <c r="M59" s="83"/>
      <c r="N59" s="85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88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89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F47:G47"/>
    <mergeCell ref="M47:N47"/>
    <mergeCell ref="F48:G48"/>
    <mergeCell ref="C39:E39"/>
    <mergeCell ref="G39:I39"/>
    <mergeCell ref="M40:N40"/>
    <mergeCell ref="H41:I41"/>
    <mergeCell ref="M41:N41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V78"/>
  <sheetViews>
    <sheetView topLeftCell="A40" zoomScaleNormal="100" workbookViewId="0">
      <selection activeCell="I63" sqref="I63:N6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21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2"/>
      <c r="M4" s="82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2" t="s">
        <v>2</v>
      </c>
      <c r="M5" s="82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7</v>
      </c>
      <c r="K8" s="83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5120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6"/>
      <c r="B11" s="171">
        <f>$M$9</f>
        <v>5120</v>
      </c>
      <c r="C11" s="172"/>
      <c r="D11" s="173" t="s">
        <v>153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143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8">
        <v>13</v>
      </c>
      <c r="F16" s="83" t="s">
        <v>5</v>
      </c>
      <c r="G16" s="179" t="s">
        <v>12</v>
      </c>
      <c r="H16" s="179"/>
      <c r="I16" s="83" t="s">
        <v>13</v>
      </c>
      <c r="J16" s="18">
        <v>17</v>
      </c>
      <c r="K16" s="83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83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4</v>
      </c>
      <c r="E24" s="83" t="s">
        <v>28</v>
      </c>
      <c r="F24" s="204">
        <v>1120</v>
      </c>
      <c r="G24" s="205"/>
      <c r="H24" s="6" t="s">
        <v>29</v>
      </c>
      <c r="I24" s="6"/>
      <c r="J24" s="11"/>
      <c r="K24" s="6"/>
      <c r="L24" s="6"/>
      <c r="M24" s="206"/>
      <c r="N24" s="207"/>
    </row>
    <row r="25" spans="1:22">
      <c r="A25" s="5"/>
      <c r="B25" s="5" t="s">
        <v>30</v>
      </c>
      <c r="C25" s="6"/>
      <c r="D25" s="23">
        <v>1</v>
      </c>
      <c r="E25" s="83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D24*F24+D25*F25+D26*F26</f>
        <v>5120</v>
      </c>
      <c r="N25" s="210"/>
    </row>
    <row r="26" spans="1:22">
      <c r="A26" s="5"/>
      <c r="B26" s="22" t="s">
        <v>32</v>
      </c>
      <c r="C26" s="6"/>
      <c r="D26" s="24"/>
      <c r="E26" s="83"/>
      <c r="F26" s="211"/>
      <c r="G26" s="211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79" t="s">
        <v>33</v>
      </c>
      <c r="D27" s="179"/>
      <c r="E27" s="179"/>
      <c r="F27" s="83" t="s">
        <v>28</v>
      </c>
      <c r="G27" s="179" t="s">
        <v>144</v>
      </c>
      <c r="H27" s="179"/>
      <c r="I27" s="179"/>
      <c r="J27" s="25"/>
      <c r="K27" s="6" t="s">
        <v>35</v>
      </c>
      <c r="L27" s="6"/>
      <c r="M27" s="6"/>
      <c r="N27" s="26"/>
    </row>
    <row r="28" spans="1:22">
      <c r="A28" s="5"/>
      <c r="B28" s="5" t="s">
        <v>5</v>
      </c>
      <c r="C28" s="179" t="s">
        <v>144</v>
      </c>
      <c r="D28" s="179"/>
      <c r="E28" s="179"/>
      <c r="F28" s="27" t="s">
        <v>28</v>
      </c>
      <c r="G28" s="179" t="s">
        <v>145</v>
      </c>
      <c r="H28" s="179"/>
      <c r="I28" s="179"/>
      <c r="J28" s="25"/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145</v>
      </c>
      <c r="D29" s="179"/>
      <c r="E29" s="179"/>
      <c r="F29" s="27" t="s">
        <v>28</v>
      </c>
      <c r="G29" s="179" t="s">
        <v>146</v>
      </c>
      <c r="H29" s="179"/>
      <c r="I29" s="179"/>
      <c r="J29" s="25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83</v>
      </c>
      <c r="D30" s="179"/>
      <c r="E30" s="179"/>
      <c r="F30" s="27" t="s">
        <v>28</v>
      </c>
      <c r="G30" s="179" t="s">
        <v>147</v>
      </c>
      <c r="H30" s="179"/>
      <c r="I30" s="179"/>
      <c r="J30" s="28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 t="s">
        <v>148</v>
      </c>
      <c r="D31" s="244"/>
      <c r="E31" s="244"/>
      <c r="F31" s="27" t="s">
        <v>28</v>
      </c>
      <c r="G31" s="245" t="s">
        <v>149</v>
      </c>
      <c r="H31" s="245"/>
      <c r="I31" s="245"/>
      <c r="J31" s="28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 t="s">
        <v>149</v>
      </c>
      <c r="D32" s="244"/>
      <c r="E32" s="244"/>
      <c r="F32" s="27" t="s">
        <v>28</v>
      </c>
      <c r="G32" s="245" t="s">
        <v>94</v>
      </c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94</v>
      </c>
      <c r="D33" s="202"/>
      <c r="E33" s="202"/>
      <c r="F33" s="27" t="s">
        <v>28</v>
      </c>
      <c r="G33" s="202" t="s">
        <v>150</v>
      </c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 t="s">
        <v>150</v>
      </c>
      <c r="D34" s="179"/>
      <c r="E34" s="179"/>
      <c r="F34" s="27" t="s">
        <v>28</v>
      </c>
      <c r="G34" s="179" t="s">
        <v>94</v>
      </c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 t="s">
        <v>94</v>
      </c>
      <c r="D35" s="202"/>
      <c r="E35" s="202"/>
      <c r="F35" s="27" t="s">
        <v>28</v>
      </c>
      <c r="G35" s="202" t="s">
        <v>150</v>
      </c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 t="s">
        <v>150</v>
      </c>
      <c r="D36" s="202"/>
      <c r="E36" s="202"/>
      <c r="F36" s="83" t="s">
        <v>28</v>
      </c>
      <c r="G36" s="202" t="s">
        <v>146</v>
      </c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 t="s">
        <v>83</v>
      </c>
      <c r="D37" s="202"/>
      <c r="E37" s="202"/>
      <c r="F37" s="83" t="s">
        <v>28</v>
      </c>
      <c r="G37" s="202" t="s">
        <v>147</v>
      </c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 t="s">
        <v>148</v>
      </c>
      <c r="D38" s="202"/>
      <c r="E38" s="202"/>
      <c r="F38" s="83" t="s">
        <v>28</v>
      </c>
      <c r="G38" s="202" t="s">
        <v>33</v>
      </c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 t="s">
        <v>37</v>
      </c>
      <c r="D39" s="202"/>
      <c r="E39" s="202"/>
      <c r="F39" s="83"/>
      <c r="G39" s="202" t="s">
        <v>37</v>
      </c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32">
        <f>SUM(J27:J39)</f>
        <v>0</v>
      </c>
      <c r="K40" s="6"/>
      <c r="L40" s="87"/>
      <c r="M40" s="209">
        <f>M25</f>
        <v>5120</v>
      </c>
      <c r="N40" s="210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77" t="s">
        <v>39</v>
      </c>
      <c r="I41" s="177"/>
      <c r="J41" s="34">
        <v>1.6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219"/>
      <c r="H42" s="219"/>
      <c r="I42" s="219"/>
      <c r="J42" s="219"/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41"/>
      <c r="I43" s="41"/>
      <c r="J43" s="42"/>
      <c r="K43" s="42"/>
      <c r="L43" s="88" t="s">
        <v>32</v>
      </c>
      <c r="M43" s="204">
        <f>J40*J41</f>
        <v>0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J44" s="42"/>
      <c r="K44" s="42"/>
      <c r="L44" s="88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88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87"/>
      <c r="F46" s="223">
        <v>0</v>
      </c>
      <c r="G46" s="224"/>
      <c r="H46" s="88"/>
      <c r="I46" s="88"/>
      <c r="J46" s="88"/>
      <c r="K46" s="6" t="s">
        <v>47</v>
      </c>
      <c r="L46" s="87"/>
      <c r="M46" s="181">
        <f>M43+M42+M40+M44+M45</f>
        <v>5120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87"/>
      <c r="F47" s="225">
        <v>0</v>
      </c>
      <c r="G47" s="226"/>
      <c r="H47" s="88"/>
      <c r="I47" s="88"/>
      <c r="J47" s="88"/>
      <c r="K47" s="6" t="s">
        <v>49</v>
      </c>
      <c r="L47" s="87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87"/>
      <c r="F48" s="229">
        <f>SUM(F46:G47)</f>
        <v>0</v>
      </c>
      <c r="G48" s="230"/>
      <c r="H48" s="88"/>
      <c r="I48" s="88"/>
      <c r="J48" s="88"/>
      <c r="K48" s="6"/>
      <c r="L48" s="87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87"/>
      <c r="F49" s="225">
        <v>0</v>
      </c>
      <c r="G49" s="226"/>
      <c r="H49" s="88"/>
      <c r="I49" s="88"/>
      <c r="J49" s="88"/>
      <c r="K49" s="6"/>
      <c r="L49" s="87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87"/>
      <c r="F50" s="229">
        <f>SUM(F48:G49)</f>
        <v>0</v>
      </c>
      <c r="G50" s="230"/>
      <c r="H50" s="88"/>
      <c r="I50" s="88"/>
      <c r="J50" s="88"/>
      <c r="K50" s="6"/>
      <c r="L50" s="87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87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87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87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87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87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87"/>
      <c r="F56" s="233">
        <f>+M46-F55</f>
        <v>5120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5120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84"/>
      <c r="C59" s="83"/>
      <c r="D59" s="83"/>
      <c r="E59" s="83"/>
      <c r="F59" s="83"/>
      <c r="G59" s="83"/>
      <c r="H59" s="6"/>
      <c r="I59" s="83"/>
      <c r="J59" s="83"/>
      <c r="K59" s="83"/>
      <c r="L59" s="83"/>
      <c r="M59" s="83"/>
      <c r="N59" s="85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154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103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F47:G47"/>
    <mergeCell ref="M47:N47"/>
    <mergeCell ref="F48:G48"/>
    <mergeCell ref="C39:E39"/>
    <mergeCell ref="G39:I39"/>
    <mergeCell ref="M40:N40"/>
    <mergeCell ref="H41:I41"/>
    <mergeCell ref="M41:N41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V78"/>
  <sheetViews>
    <sheetView zoomScaleNormal="100" workbookViewId="0">
      <selection activeCell="M26" sqref="M26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20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2"/>
      <c r="M4" s="82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2" t="s">
        <v>2</v>
      </c>
      <c r="M5" s="82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7</v>
      </c>
      <c r="K8" s="83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5120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6"/>
      <c r="B11" s="171">
        <f>$M$9</f>
        <v>5120</v>
      </c>
      <c r="C11" s="172"/>
      <c r="D11" s="173" t="s">
        <v>153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143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8">
        <v>13</v>
      </c>
      <c r="F16" s="83" t="s">
        <v>5</v>
      </c>
      <c r="G16" s="179" t="s">
        <v>12</v>
      </c>
      <c r="H16" s="179"/>
      <c r="I16" s="83" t="s">
        <v>13</v>
      </c>
      <c r="J16" s="18">
        <v>17</v>
      </c>
      <c r="K16" s="83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83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4</v>
      </c>
      <c r="E24" s="83" t="s">
        <v>28</v>
      </c>
      <c r="F24" s="204">
        <v>1120</v>
      </c>
      <c r="G24" s="205"/>
      <c r="H24" s="6" t="s">
        <v>29</v>
      </c>
      <c r="I24" s="6"/>
      <c r="J24" s="11"/>
      <c r="K24" s="6"/>
      <c r="L24" s="6"/>
      <c r="M24" s="206"/>
      <c r="N24" s="207"/>
    </row>
    <row r="25" spans="1:22">
      <c r="A25" s="5"/>
      <c r="B25" s="5" t="s">
        <v>30</v>
      </c>
      <c r="C25" s="6"/>
      <c r="D25" s="23">
        <v>1</v>
      </c>
      <c r="E25" s="83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D24*F24+D25*F25+D26*F26</f>
        <v>5120</v>
      </c>
      <c r="N25" s="210"/>
    </row>
    <row r="26" spans="1:22">
      <c r="A26" s="5"/>
      <c r="B26" s="22" t="s">
        <v>32</v>
      </c>
      <c r="C26" s="6"/>
      <c r="D26" s="24"/>
      <c r="E26" s="83"/>
      <c r="F26" s="211"/>
      <c r="G26" s="211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79" t="s">
        <v>33</v>
      </c>
      <c r="D27" s="179"/>
      <c r="E27" s="179"/>
      <c r="F27" s="83" t="s">
        <v>28</v>
      </c>
      <c r="G27" s="179" t="s">
        <v>144</v>
      </c>
      <c r="H27" s="179"/>
      <c r="I27" s="179"/>
      <c r="J27" s="25"/>
      <c r="K27" s="6" t="s">
        <v>35</v>
      </c>
      <c r="L27" s="6"/>
      <c r="M27" s="6"/>
      <c r="N27" s="26"/>
    </row>
    <row r="28" spans="1:22">
      <c r="A28" s="5"/>
      <c r="B28" s="5" t="s">
        <v>5</v>
      </c>
      <c r="C28" s="179" t="s">
        <v>144</v>
      </c>
      <c r="D28" s="179"/>
      <c r="E28" s="179"/>
      <c r="F28" s="27" t="s">
        <v>28</v>
      </c>
      <c r="G28" s="179" t="s">
        <v>145</v>
      </c>
      <c r="H28" s="179"/>
      <c r="I28" s="179"/>
      <c r="J28" s="25"/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145</v>
      </c>
      <c r="D29" s="179"/>
      <c r="E29" s="179"/>
      <c r="F29" s="27" t="s">
        <v>28</v>
      </c>
      <c r="G29" s="179" t="s">
        <v>146</v>
      </c>
      <c r="H29" s="179"/>
      <c r="I29" s="179"/>
      <c r="J29" s="25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83</v>
      </c>
      <c r="D30" s="179"/>
      <c r="E30" s="179"/>
      <c r="F30" s="27" t="s">
        <v>28</v>
      </c>
      <c r="G30" s="179" t="s">
        <v>147</v>
      </c>
      <c r="H30" s="179"/>
      <c r="I30" s="179"/>
      <c r="J30" s="28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 t="s">
        <v>148</v>
      </c>
      <c r="D31" s="244"/>
      <c r="E31" s="244"/>
      <c r="F31" s="27" t="s">
        <v>28</v>
      </c>
      <c r="G31" s="245" t="s">
        <v>149</v>
      </c>
      <c r="H31" s="245"/>
      <c r="I31" s="245"/>
      <c r="J31" s="28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 t="s">
        <v>149</v>
      </c>
      <c r="D32" s="244"/>
      <c r="E32" s="244"/>
      <c r="F32" s="27" t="s">
        <v>28</v>
      </c>
      <c r="G32" s="245" t="s">
        <v>94</v>
      </c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94</v>
      </c>
      <c r="D33" s="202"/>
      <c r="E33" s="202"/>
      <c r="F33" s="27" t="s">
        <v>28</v>
      </c>
      <c r="G33" s="202" t="s">
        <v>150</v>
      </c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 t="s">
        <v>150</v>
      </c>
      <c r="D34" s="179"/>
      <c r="E34" s="179"/>
      <c r="F34" s="27" t="s">
        <v>28</v>
      </c>
      <c r="G34" s="179" t="s">
        <v>94</v>
      </c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 t="s">
        <v>94</v>
      </c>
      <c r="D35" s="202"/>
      <c r="E35" s="202"/>
      <c r="F35" s="27" t="s">
        <v>28</v>
      </c>
      <c r="G35" s="202" t="s">
        <v>150</v>
      </c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 t="s">
        <v>150</v>
      </c>
      <c r="D36" s="202"/>
      <c r="E36" s="202"/>
      <c r="F36" s="83" t="s">
        <v>28</v>
      </c>
      <c r="G36" s="202" t="s">
        <v>146</v>
      </c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 t="s">
        <v>83</v>
      </c>
      <c r="D37" s="202"/>
      <c r="E37" s="202"/>
      <c r="F37" s="83" t="s">
        <v>28</v>
      </c>
      <c r="G37" s="202" t="s">
        <v>147</v>
      </c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 t="s">
        <v>148</v>
      </c>
      <c r="D38" s="202"/>
      <c r="E38" s="202"/>
      <c r="F38" s="83" t="s">
        <v>28</v>
      </c>
      <c r="G38" s="202" t="s">
        <v>33</v>
      </c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 t="s">
        <v>37</v>
      </c>
      <c r="D39" s="202"/>
      <c r="E39" s="202"/>
      <c r="F39" s="83"/>
      <c r="G39" s="202" t="s">
        <v>37</v>
      </c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32">
        <f>SUM(J27:J39)</f>
        <v>0</v>
      </c>
      <c r="K40" s="6"/>
      <c r="L40" s="87"/>
      <c r="M40" s="209">
        <f>M25</f>
        <v>5120</v>
      </c>
      <c r="N40" s="210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77" t="s">
        <v>39</v>
      </c>
      <c r="I41" s="177"/>
      <c r="J41" s="34">
        <v>1.6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219"/>
      <c r="H42" s="219"/>
      <c r="I42" s="219"/>
      <c r="J42" s="219"/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41"/>
      <c r="I43" s="41"/>
      <c r="J43" s="42"/>
      <c r="K43" s="42"/>
      <c r="L43" s="88" t="s">
        <v>32</v>
      </c>
      <c r="M43" s="204">
        <f>J40*J41</f>
        <v>0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J44" s="42"/>
      <c r="K44" s="42"/>
      <c r="L44" s="88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88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87"/>
      <c r="F46" s="223">
        <v>0</v>
      </c>
      <c r="G46" s="224"/>
      <c r="H46" s="88"/>
      <c r="I46" s="88"/>
      <c r="J46" s="88"/>
      <c r="K46" s="6" t="s">
        <v>47</v>
      </c>
      <c r="L46" s="87"/>
      <c r="M46" s="181">
        <f>M43+M42+M40+M44+M45</f>
        <v>5120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87"/>
      <c r="F47" s="225">
        <v>0</v>
      </c>
      <c r="G47" s="226"/>
      <c r="H47" s="88"/>
      <c r="I47" s="88"/>
      <c r="J47" s="88"/>
      <c r="K47" s="6" t="s">
        <v>49</v>
      </c>
      <c r="L47" s="87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87"/>
      <c r="F48" s="229">
        <f>SUM(F46:G47)</f>
        <v>0</v>
      </c>
      <c r="G48" s="230"/>
      <c r="H48" s="88"/>
      <c r="I48" s="88"/>
      <c r="J48" s="88"/>
      <c r="K48" s="6"/>
      <c r="L48" s="87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87"/>
      <c r="F49" s="225">
        <v>0</v>
      </c>
      <c r="G49" s="226"/>
      <c r="H49" s="88"/>
      <c r="I49" s="88"/>
      <c r="J49" s="88"/>
      <c r="K49" s="6"/>
      <c r="L49" s="87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87"/>
      <c r="F50" s="229">
        <f>SUM(F48:G49)</f>
        <v>0</v>
      </c>
      <c r="G50" s="230"/>
      <c r="H50" s="88"/>
      <c r="I50" s="88"/>
      <c r="J50" s="88"/>
      <c r="K50" s="6"/>
      <c r="L50" s="87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87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87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87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87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87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87"/>
      <c r="F56" s="233">
        <f>+M46-F55</f>
        <v>5120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5120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84"/>
      <c r="C59" s="83"/>
      <c r="D59" s="83"/>
      <c r="E59" s="83"/>
      <c r="F59" s="83"/>
      <c r="G59" s="83"/>
      <c r="H59" s="6"/>
      <c r="I59" s="83"/>
      <c r="J59" s="83"/>
      <c r="K59" s="83"/>
      <c r="L59" s="83"/>
      <c r="M59" s="83"/>
      <c r="N59" s="85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99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100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F47:G47"/>
    <mergeCell ref="M47:N47"/>
    <mergeCell ref="F48:G48"/>
    <mergeCell ref="C39:E39"/>
    <mergeCell ref="G39:I39"/>
    <mergeCell ref="M40:N40"/>
    <mergeCell ref="H41:I41"/>
    <mergeCell ref="M41:N41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V78"/>
  <sheetViews>
    <sheetView topLeftCell="A19" zoomScaleNormal="100" workbookViewId="0">
      <selection activeCell="G42" sqref="G42:J4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19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2"/>
      <c r="M4" s="82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2" t="s">
        <v>2</v>
      </c>
      <c r="M5" s="82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7</v>
      </c>
      <c r="K8" s="83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7553.2000000000007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6"/>
      <c r="B11" s="171">
        <f>$M$9</f>
        <v>7553.2000000000007</v>
      </c>
      <c r="C11" s="172"/>
      <c r="D11" s="173" t="s">
        <v>166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143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8">
        <v>13</v>
      </c>
      <c r="F16" s="83" t="s">
        <v>5</v>
      </c>
      <c r="G16" s="179" t="s">
        <v>12</v>
      </c>
      <c r="H16" s="179"/>
      <c r="I16" s="83" t="s">
        <v>13</v>
      </c>
      <c r="J16" s="18">
        <v>17</v>
      </c>
      <c r="K16" s="83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83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4</v>
      </c>
      <c r="E24" s="83" t="s">
        <v>28</v>
      </c>
      <c r="F24" s="204">
        <v>1120</v>
      </c>
      <c r="G24" s="205"/>
      <c r="H24" s="6" t="s">
        <v>29</v>
      </c>
      <c r="I24" s="6"/>
      <c r="J24" s="11"/>
      <c r="K24" s="6"/>
      <c r="L24" s="6"/>
      <c r="M24" s="206"/>
      <c r="N24" s="207"/>
    </row>
    <row r="25" spans="1:22">
      <c r="A25" s="5"/>
      <c r="B25" s="5" t="s">
        <v>30</v>
      </c>
      <c r="C25" s="6"/>
      <c r="D25" s="23">
        <v>1</v>
      </c>
      <c r="E25" s="83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D24*F24+D25*F25+D26*F26</f>
        <v>5120</v>
      </c>
      <c r="N25" s="210"/>
    </row>
    <row r="26" spans="1:22">
      <c r="A26" s="5"/>
      <c r="B26" s="22" t="s">
        <v>32</v>
      </c>
      <c r="C26" s="6"/>
      <c r="D26" s="24"/>
      <c r="E26" s="83"/>
      <c r="F26" s="211"/>
      <c r="G26" s="211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79" t="s">
        <v>33</v>
      </c>
      <c r="D27" s="179"/>
      <c r="E27" s="179"/>
      <c r="F27" s="83" t="s">
        <v>28</v>
      </c>
      <c r="G27" s="179" t="s">
        <v>144</v>
      </c>
      <c r="H27" s="179"/>
      <c r="I27" s="179"/>
      <c r="J27" s="25">
        <v>243</v>
      </c>
      <c r="K27" s="6" t="s">
        <v>35</v>
      </c>
      <c r="L27" s="6"/>
      <c r="M27" s="6"/>
      <c r="N27" s="26"/>
    </row>
    <row r="28" spans="1:22">
      <c r="A28" s="5"/>
      <c r="B28" s="5" t="s">
        <v>5</v>
      </c>
      <c r="C28" s="179" t="s">
        <v>144</v>
      </c>
      <c r="D28" s="179"/>
      <c r="E28" s="179"/>
      <c r="F28" s="27" t="s">
        <v>28</v>
      </c>
      <c r="G28" s="179" t="s">
        <v>145</v>
      </c>
      <c r="H28" s="179"/>
      <c r="I28" s="179"/>
      <c r="J28" s="25">
        <v>77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145</v>
      </c>
      <c r="D29" s="179"/>
      <c r="E29" s="179"/>
      <c r="F29" s="27" t="s">
        <v>28</v>
      </c>
      <c r="G29" s="179" t="s">
        <v>146</v>
      </c>
      <c r="H29" s="179"/>
      <c r="I29" s="179"/>
      <c r="J29" s="25">
        <v>15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83</v>
      </c>
      <c r="D30" s="179"/>
      <c r="E30" s="179"/>
      <c r="F30" s="27" t="s">
        <v>28</v>
      </c>
      <c r="G30" s="179" t="s">
        <v>147</v>
      </c>
      <c r="H30" s="179"/>
      <c r="I30" s="179"/>
      <c r="J30" s="28">
        <v>39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 t="s">
        <v>148</v>
      </c>
      <c r="D31" s="244"/>
      <c r="E31" s="244"/>
      <c r="F31" s="27" t="s">
        <v>28</v>
      </c>
      <c r="G31" s="245" t="s">
        <v>149</v>
      </c>
      <c r="H31" s="245"/>
      <c r="I31" s="245"/>
      <c r="J31" s="28">
        <v>21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 t="s">
        <v>149</v>
      </c>
      <c r="D32" s="244"/>
      <c r="E32" s="244"/>
      <c r="F32" s="27" t="s">
        <v>28</v>
      </c>
      <c r="G32" s="245" t="s">
        <v>94</v>
      </c>
      <c r="H32" s="245"/>
      <c r="I32" s="245"/>
      <c r="J32" s="28">
        <v>59</v>
      </c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94</v>
      </c>
      <c r="D33" s="202"/>
      <c r="E33" s="202"/>
      <c r="F33" s="27" t="s">
        <v>28</v>
      </c>
      <c r="G33" s="202" t="s">
        <v>150</v>
      </c>
      <c r="H33" s="202"/>
      <c r="I33" s="202"/>
      <c r="J33" s="28">
        <v>51</v>
      </c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 t="s">
        <v>150</v>
      </c>
      <c r="D34" s="179"/>
      <c r="E34" s="179"/>
      <c r="F34" s="27" t="s">
        <v>28</v>
      </c>
      <c r="G34" s="179" t="s">
        <v>94</v>
      </c>
      <c r="H34" s="179"/>
      <c r="I34" s="179"/>
      <c r="J34" s="25">
        <v>51</v>
      </c>
      <c r="K34" s="6" t="s">
        <v>35</v>
      </c>
      <c r="L34" s="6"/>
      <c r="M34" s="6"/>
      <c r="N34" s="13"/>
    </row>
    <row r="35" spans="1:18">
      <c r="A35" s="5"/>
      <c r="B35" s="5"/>
      <c r="C35" s="202" t="s">
        <v>94</v>
      </c>
      <c r="D35" s="202"/>
      <c r="E35" s="202"/>
      <c r="F35" s="27" t="s">
        <v>28</v>
      </c>
      <c r="G35" s="202" t="s">
        <v>150</v>
      </c>
      <c r="H35" s="202"/>
      <c r="I35" s="202"/>
      <c r="J35" s="29">
        <v>51</v>
      </c>
      <c r="K35" s="6" t="s">
        <v>35</v>
      </c>
      <c r="L35" s="6"/>
      <c r="M35" s="6"/>
      <c r="N35" s="13"/>
    </row>
    <row r="36" spans="1:18">
      <c r="A36" s="5"/>
      <c r="B36" s="5"/>
      <c r="C36" s="202" t="s">
        <v>150</v>
      </c>
      <c r="D36" s="202"/>
      <c r="E36" s="202"/>
      <c r="F36" s="83" t="s">
        <v>28</v>
      </c>
      <c r="G36" s="202" t="s">
        <v>146</v>
      </c>
      <c r="H36" s="202"/>
      <c r="I36" s="202"/>
      <c r="J36" s="29">
        <v>129</v>
      </c>
      <c r="K36" s="6" t="s">
        <v>35</v>
      </c>
      <c r="L36" s="6"/>
      <c r="M36" s="6"/>
      <c r="N36" s="13"/>
    </row>
    <row r="37" spans="1:18">
      <c r="A37" s="5"/>
      <c r="B37" s="5"/>
      <c r="C37" s="202" t="s">
        <v>83</v>
      </c>
      <c r="D37" s="202"/>
      <c r="E37" s="202"/>
      <c r="F37" s="83" t="s">
        <v>28</v>
      </c>
      <c r="G37" s="202" t="s">
        <v>147</v>
      </c>
      <c r="H37" s="202"/>
      <c r="I37" s="202"/>
      <c r="J37" s="29">
        <v>39</v>
      </c>
      <c r="K37" s="6" t="s">
        <v>35</v>
      </c>
      <c r="L37" s="6"/>
      <c r="M37" s="6"/>
      <c r="N37" s="13"/>
    </row>
    <row r="38" spans="1:18">
      <c r="A38" s="5"/>
      <c r="B38" s="5"/>
      <c r="C38" s="202" t="s">
        <v>148</v>
      </c>
      <c r="D38" s="202"/>
      <c r="E38" s="202"/>
      <c r="F38" s="83" t="s">
        <v>28</v>
      </c>
      <c r="G38" s="202" t="s">
        <v>33</v>
      </c>
      <c r="H38" s="202"/>
      <c r="I38" s="202"/>
      <c r="J38" s="29">
        <v>231</v>
      </c>
      <c r="K38" s="6" t="s">
        <v>35</v>
      </c>
      <c r="L38" s="6"/>
      <c r="M38" s="6"/>
      <c r="N38" s="13"/>
    </row>
    <row r="39" spans="1:18">
      <c r="A39" s="5"/>
      <c r="B39" s="5"/>
      <c r="C39" s="202" t="s">
        <v>37</v>
      </c>
      <c r="D39" s="202"/>
      <c r="E39" s="202"/>
      <c r="F39" s="83"/>
      <c r="G39" s="202" t="s">
        <v>37</v>
      </c>
      <c r="H39" s="202"/>
      <c r="I39" s="202"/>
      <c r="J39" s="29">
        <v>100</v>
      </c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32">
        <f>SUM(J27:J39)</f>
        <v>1106</v>
      </c>
      <c r="K40" s="6"/>
      <c r="L40" s="87"/>
      <c r="M40" s="209">
        <f>M25</f>
        <v>5120</v>
      </c>
      <c r="N40" s="210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77" t="s">
        <v>39</v>
      </c>
      <c r="I41" s="177"/>
      <c r="J41" s="34">
        <v>2.2000000000000002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219"/>
      <c r="H42" s="219"/>
      <c r="I42" s="219"/>
      <c r="J42" s="219"/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41"/>
      <c r="I43" s="41"/>
      <c r="J43" s="42"/>
      <c r="K43" s="42"/>
      <c r="L43" s="88" t="s">
        <v>32</v>
      </c>
      <c r="M43" s="204">
        <f>J40*J41</f>
        <v>2433.2000000000003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J44" s="42"/>
      <c r="K44" s="42"/>
      <c r="L44" s="88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88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87"/>
      <c r="F46" s="223">
        <v>0</v>
      </c>
      <c r="G46" s="224"/>
      <c r="H46" s="88"/>
      <c r="I46" s="88"/>
      <c r="J46" s="88"/>
      <c r="K46" s="6" t="s">
        <v>47</v>
      </c>
      <c r="L46" s="87"/>
      <c r="M46" s="181">
        <f>M43+M42+M40+M44+M45</f>
        <v>7553.2000000000007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87"/>
      <c r="F47" s="225">
        <v>0</v>
      </c>
      <c r="G47" s="226"/>
      <c r="H47" s="88"/>
      <c r="I47" s="88"/>
      <c r="J47" s="88"/>
      <c r="K47" s="6" t="s">
        <v>49</v>
      </c>
      <c r="L47" s="87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87"/>
      <c r="F48" s="229">
        <f>SUM(F46:G47)</f>
        <v>0</v>
      </c>
      <c r="G48" s="230"/>
      <c r="H48" s="88"/>
      <c r="I48" s="88"/>
      <c r="J48" s="88"/>
      <c r="K48" s="6"/>
      <c r="L48" s="87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87"/>
      <c r="F49" s="225">
        <v>0</v>
      </c>
      <c r="G49" s="226"/>
      <c r="H49" s="88"/>
      <c r="I49" s="88"/>
      <c r="J49" s="88"/>
      <c r="K49" s="6"/>
      <c r="L49" s="87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87"/>
      <c r="F50" s="229">
        <f>SUM(F48:G49)</f>
        <v>0</v>
      </c>
      <c r="G50" s="230"/>
      <c r="H50" s="88"/>
      <c r="I50" s="88"/>
      <c r="J50" s="88"/>
      <c r="K50" s="6"/>
      <c r="L50" s="87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87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87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87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87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87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87"/>
      <c r="F56" s="233">
        <f>+M46-F55</f>
        <v>7553.2000000000007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7553.2000000000007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84"/>
      <c r="C59" s="83"/>
      <c r="D59" s="83"/>
      <c r="E59" s="83"/>
      <c r="F59" s="83"/>
      <c r="G59" s="83"/>
      <c r="H59" s="6"/>
      <c r="I59" s="83"/>
      <c r="J59" s="83"/>
      <c r="K59" s="83"/>
      <c r="L59" s="83"/>
      <c r="M59" s="83"/>
      <c r="N59" s="85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151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152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F47:G47"/>
    <mergeCell ref="M47:N47"/>
    <mergeCell ref="F48:G48"/>
    <mergeCell ref="C39:E39"/>
    <mergeCell ref="G39:I39"/>
    <mergeCell ref="M40:N40"/>
    <mergeCell ref="H41:I41"/>
    <mergeCell ref="M41:N41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V78"/>
  <sheetViews>
    <sheetView zoomScaleNormal="100" workbookViewId="0">
      <selection activeCell="V9" sqref="V9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21" width="6.7109375" style="4"/>
    <col min="22" max="22" width="9" style="4" customWidth="1"/>
    <col min="23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18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7"/>
      <c r="M4" s="77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7" t="s">
        <v>2</v>
      </c>
      <c r="M5" s="77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6</v>
      </c>
      <c r="K8" s="76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468.60000000000014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0"/>
      <c r="B11" s="171">
        <f>$M$9</f>
        <v>468.60000000000014</v>
      </c>
      <c r="C11" s="172"/>
      <c r="D11" s="173" t="s">
        <v>140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139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/>
      <c r="C16" s="6"/>
      <c r="D16" s="6"/>
      <c r="E16" s="18">
        <v>6</v>
      </c>
      <c r="F16" s="76" t="s">
        <v>5</v>
      </c>
      <c r="G16" s="179" t="s">
        <v>12</v>
      </c>
      <c r="H16" s="179"/>
      <c r="I16" s="76" t="s">
        <v>13</v>
      </c>
      <c r="J16" s="18">
        <v>9</v>
      </c>
      <c r="K16" s="76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76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76" t="s">
        <v>28</v>
      </c>
      <c r="F24" s="204"/>
      <c r="G24" s="205"/>
      <c r="H24" s="6" t="s">
        <v>29</v>
      </c>
      <c r="I24" s="6"/>
      <c r="J24" s="11"/>
      <c r="K24" s="6"/>
      <c r="L24" s="6"/>
      <c r="M24" s="206"/>
      <c r="N24" s="207"/>
    </row>
    <row r="25" spans="1:22">
      <c r="A25" s="5"/>
      <c r="B25" s="5" t="s">
        <v>30</v>
      </c>
      <c r="C25" s="6"/>
      <c r="D25" s="23"/>
      <c r="E25" s="76" t="s">
        <v>28</v>
      </c>
      <c r="F25" s="208"/>
      <c r="G25" s="208"/>
      <c r="H25" s="6" t="s">
        <v>29</v>
      </c>
      <c r="I25" s="6"/>
      <c r="J25" s="11"/>
      <c r="K25" s="6" t="s">
        <v>31</v>
      </c>
      <c r="L25" s="6"/>
      <c r="M25" s="209">
        <f>D24*F24+D25*F25+D26*F26</f>
        <v>0</v>
      </c>
      <c r="N25" s="210"/>
    </row>
    <row r="26" spans="1:22">
      <c r="A26" s="5"/>
      <c r="B26" s="22" t="s">
        <v>32</v>
      </c>
      <c r="C26" s="6"/>
      <c r="D26" s="24"/>
      <c r="E26" s="76"/>
      <c r="F26" s="211"/>
      <c r="G26" s="211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79" t="s">
        <v>33</v>
      </c>
      <c r="D27" s="179"/>
      <c r="E27" s="179"/>
      <c r="F27" s="76" t="s">
        <v>28</v>
      </c>
      <c r="G27" s="179" t="s">
        <v>93</v>
      </c>
      <c r="H27" s="179"/>
      <c r="I27" s="179"/>
      <c r="J27" s="25">
        <v>252</v>
      </c>
      <c r="K27" s="6" t="s">
        <v>35</v>
      </c>
      <c r="L27" s="6"/>
      <c r="M27" s="6"/>
      <c r="N27" s="26"/>
    </row>
    <row r="28" spans="1:22">
      <c r="A28" s="5"/>
      <c r="B28" s="5" t="s">
        <v>5</v>
      </c>
      <c r="C28" s="179" t="s">
        <v>93</v>
      </c>
      <c r="D28" s="179"/>
      <c r="E28" s="179"/>
      <c r="F28" s="27" t="s">
        <v>28</v>
      </c>
      <c r="G28" s="179" t="s">
        <v>94</v>
      </c>
      <c r="H28" s="179"/>
      <c r="I28" s="179"/>
      <c r="J28" s="25">
        <v>33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94</v>
      </c>
      <c r="D29" s="179"/>
      <c r="E29" s="179"/>
      <c r="F29" s="27" t="s">
        <v>28</v>
      </c>
      <c r="G29" s="179" t="s">
        <v>93</v>
      </c>
      <c r="H29" s="179"/>
      <c r="I29" s="179"/>
      <c r="J29" s="25">
        <v>33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244" t="s">
        <v>93</v>
      </c>
      <c r="D30" s="244"/>
      <c r="E30" s="244"/>
      <c r="F30" s="27" t="s">
        <v>28</v>
      </c>
      <c r="G30" s="245" t="s">
        <v>94</v>
      </c>
      <c r="H30" s="245"/>
      <c r="I30" s="245"/>
      <c r="J30" s="28">
        <v>33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 t="s">
        <v>94</v>
      </c>
      <c r="D31" s="244"/>
      <c r="E31" s="244"/>
      <c r="F31" s="27" t="s">
        <v>28</v>
      </c>
      <c r="G31" s="245" t="s">
        <v>95</v>
      </c>
      <c r="H31" s="245"/>
      <c r="I31" s="245"/>
      <c r="J31" s="28">
        <v>36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 t="s">
        <v>95</v>
      </c>
      <c r="D32" s="244"/>
      <c r="E32" s="244"/>
      <c r="F32" s="27" t="s">
        <v>28</v>
      </c>
      <c r="G32" s="245" t="s">
        <v>83</v>
      </c>
      <c r="H32" s="245"/>
      <c r="I32" s="245"/>
      <c r="J32" s="28">
        <v>44</v>
      </c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83</v>
      </c>
      <c r="D33" s="202"/>
      <c r="E33" s="202"/>
      <c r="F33" s="27" t="s">
        <v>28</v>
      </c>
      <c r="G33" s="202" t="s">
        <v>96</v>
      </c>
      <c r="H33" s="202"/>
      <c r="I33" s="202"/>
      <c r="J33" s="28">
        <v>27</v>
      </c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 t="s">
        <v>97</v>
      </c>
      <c r="D34" s="179"/>
      <c r="E34" s="179"/>
      <c r="F34" s="27" t="s">
        <v>28</v>
      </c>
      <c r="G34" s="179" t="s">
        <v>98</v>
      </c>
      <c r="H34" s="179"/>
      <c r="I34" s="179"/>
      <c r="J34" s="25">
        <v>223</v>
      </c>
      <c r="K34" s="6" t="s">
        <v>35</v>
      </c>
      <c r="L34" s="6"/>
      <c r="M34" s="6"/>
      <c r="N34" s="13"/>
    </row>
    <row r="35" spans="1:18">
      <c r="A35" s="5"/>
      <c r="B35" s="5"/>
      <c r="C35" s="202" t="s">
        <v>37</v>
      </c>
      <c r="D35" s="202"/>
      <c r="E35" s="202"/>
      <c r="F35" s="27" t="s">
        <v>28</v>
      </c>
      <c r="G35" s="202" t="s">
        <v>37</v>
      </c>
      <c r="H35" s="202"/>
      <c r="I35" s="202"/>
      <c r="J35" s="29">
        <v>100</v>
      </c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76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76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76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76"/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32">
        <f>SUM(J27:J39)</f>
        <v>781</v>
      </c>
      <c r="K40" s="6"/>
      <c r="L40" s="81"/>
      <c r="M40" s="209">
        <f>M25</f>
        <v>0</v>
      </c>
      <c r="N40" s="210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77" t="s">
        <v>39</v>
      </c>
      <c r="I41" s="177"/>
      <c r="J41" s="34">
        <v>2.2000000000000002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219"/>
      <c r="H42" s="219"/>
      <c r="I42" s="219"/>
      <c r="J42" s="219"/>
      <c r="K42" s="219" t="s">
        <v>137</v>
      </c>
      <c r="L42" s="220"/>
      <c r="M42" s="217">
        <v>1249.5999999999999</v>
      </c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41"/>
      <c r="I43" s="41"/>
      <c r="J43" s="42"/>
      <c r="K43" s="42"/>
      <c r="L43" s="78" t="s">
        <v>32</v>
      </c>
      <c r="M43" s="204">
        <f>J40*J41</f>
        <v>1718.2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J44" s="42"/>
      <c r="K44" s="42"/>
      <c r="L44" s="78" t="s">
        <v>138</v>
      </c>
      <c r="M44" s="221">
        <f>M43-M42</f>
        <v>468.60000000000014</v>
      </c>
      <c r="N44" s="222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78"/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81"/>
      <c r="F46" s="223">
        <v>0</v>
      </c>
      <c r="G46" s="224"/>
      <c r="H46" s="78"/>
      <c r="I46" s="78"/>
      <c r="J46" s="78"/>
      <c r="K46" s="6" t="s">
        <v>47</v>
      </c>
      <c r="L46" s="81"/>
      <c r="M46" s="181">
        <f>M44</f>
        <v>468.60000000000014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81"/>
      <c r="F47" s="225">
        <v>0</v>
      </c>
      <c r="G47" s="226"/>
      <c r="H47" s="78"/>
      <c r="I47" s="78"/>
      <c r="J47" s="78"/>
      <c r="K47" s="6" t="s">
        <v>49</v>
      </c>
      <c r="L47" s="81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81"/>
      <c r="F48" s="229">
        <f>SUM(F46:G47)</f>
        <v>0</v>
      </c>
      <c r="G48" s="230"/>
      <c r="H48" s="78"/>
      <c r="I48" s="78"/>
      <c r="J48" s="78"/>
      <c r="K48" s="6"/>
      <c r="L48" s="81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81"/>
      <c r="F49" s="225">
        <v>0</v>
      </c>
      <c r="G49" s="226"/>
      <c r="H49" s="78"/>
      <c r="I49" s="78"/>
      <c r="J49" s="78"/>
      <c r="K49" s="6"/>
      <c r="L49" s="81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81"/>
      <c r="F50" s="229">
        <f>SUM(F48:G49)</f>
        <v>0</v>
      </c>
      <c r="G50" s="230"/>
      <c r="H50" s="78"/>
      <c r="I50" s="78"/>
      <c r="J50" s="78"/>
      <c r="K50" s="6"/>
      <c r="L50" s="81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81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81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81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81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81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81"/>
      <c r="F56" s="233">
        <f>+M46-F55</f>
        <v>468.60000000000014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468.60000000000014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75"/>
      <c r="C59" s="76"/>
      <c r="D59" s="76"/>
      <c r="E59" s="76"/>
      <c r="F59" s="76"/>
      <c r="G59" s="76"/>
      <c r="H59" s="6"/>
      <c r="I59" s="76"/>
      <c r="J59" s="76"/>
      <c r="K59" s="76"/>
      <c r="L59" s="76"/>
      <c r="M59" s="76"/>
      <c r="N59" s="79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99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227"/>
      <c r="J62" s="227"/>
      <c r="K62" s="227"/>
      <c r="L62" s="227"/>
      <c r="M62" s="227"/>
      <c r="N62" s="228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100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58:G58"/>
    <mergeCell ref="I58:N58"/>
    <mergeCell ref="F56:G56"/>
    <mergeCell ref="B63:G63"/>
    <mergeCell ref="I63:N63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C39:E39"/>
    <mergeCell ref="G39:I39"/>
    <mergeCell ref="M40:N40"/>
    <mergeCell ref="H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17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0"/>
      <c r="M4" s="70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0" t="s">
        <v>2</v>
      </c>
      <c r="M5" s="70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</v>
      </c>
      <c r="K8" s="69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3360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3"/>
      <c r="B11" s="171">
        <f>$M$9</f>
        <v>3360</v>
      </c>
      <c r="C11" s="172"/>
      <c r="D11" s="173" t="s">
        <v>134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132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8">
        <v>6</v>
      </c>
      <c r="F16" s="69" t="s">
        <v>5</v>
      </c>
      <c r="G16" s="179" t="s">
        <v>12</v>
      </c>
      <c r="H16" s="179"/>
      <c r="I16" s="69" t="s">
        <v>13</v>
      </c>
      <c r="J16" s="18">
        <v>8</v>
      </c>
      <c r="K16" s="69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69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69" t="s">
        <v>28</v>
      </c>
      <c r="F24" s="204">
        <v>1120</v>
      </c>
      <c r="G24" s="205"/>
      <c r="H24" s="6" t="s">
        <v>29</v>
      </c>
      <c r="I24" s="6"/>
      <c r="J24" s="11"/>
      <c r="K24" s="6"/>
      <c r="L24" s="6"/>
      <c r="M24" s="206"/>
      <c r="N24" s="207"/>
    </row>
    <row r="25" spans="1:22">
      <c r="A25" s="5"/>
      <c r="B25" s="5" t="s">
        <v>30</v>
      </c>
      <c r="C25" s="6"/>
      <c r="D25" s="23"/>
      <c r="E25" s="69" t="s">
        <v>28</v>
      </c>
      <c r="F25" s="208"/>
      <c r="G25" s="208"/>
      <c r="H25" s="6" t="s">
        <v>29</v>
      </c>
      <c r="I25" s="6"/>
      <c r="J25" s="11"/>
      <c r="K25" s="6" t="s">
        <v>31</v>
      </c>
      <c r="L25" s="6"/>
      <c r="M25" s="209">
        <f>D24*F24+D25*F25+D26*F26</f>
        <v>3360</v>
      </c>
      <c r="N25" s="210"/>
    </row>
    <row r="26" spans="1:22">
      <c r="A26" s="5"/>
      <c r="B26" s="22" t="s">
        <v>32</v>
      </c>
      <c r="C26" s="6"/>
      <c r="D26" s="24"/>
      <c r="E26" s="69"/>
      <c r="F26" s="211"/>
      <c r="G26" s="211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79" t="s">
        <v>33</v>
      </c>
      <c r="D27" s="179"/>
      <c r="E27" s="179"/>
      <c r="F27" s="69" t="s">
        <v>28</v>
      </c>
      <c r="G27" s="179" t="s">
        <v>34</v>
      </c>
      <c r="H27" s="179"/>
      <c r="I27" s="179"/>
      <c r="J27" s="25"/>
      <c r="K27" s="6" t="s">
        <v>35</v>
      </c>
      <c r="L27" s="6"/>
      <c r="M27" s="6"/>
      <c r="N27" s="26"/>
    </row>
    <row r="28" spans="1:22">
      <c r="A28" s="5"/>
      <c r="B28" s="5" t="s">
        <v>5</v>
      </c>
      <c r="C28" s="179" t="s">
        <v>34</v>
      </c>
      <c r="D28" s="179"/>
      <c r="E28" s="179"/>
      <c r="F28" s="27" t="s">
        <v>28</v>
      </c>
      <c r="G28" s="179" t="s">
        <v>36</v>
      </c>
      <c r="H28" s="179"/>
      <c r="I28" s="179"/>
      <c r="J28" s="25"/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36</v>
      </c>
      <c r="D29" s="179"/>
      <c r="E29" s="179"/>
      <c r="F29" s="27" t="s">
        <v>28</v>
      </c>
      <c r="G29" s="179" t="s">
        <v>33</v>
      </c>
      <c r="H29" s="179"/>
      <c r="I29" s="179"/>
      <c r="J29" s="25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37</v>
      </c>
      <c r="D30" s="179"/>
      <c r="E30" s="179"/>
      <c r="F30" s="27" t="s">
        <v>28</v>
      </c>
      <c r="G30" s="179" t="s">
        <v>37</v>
      </c>
      <c r="H30" s="179"/>
      <c r="I30" s="179"/>
      <c r="J30" s="28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/>
      <c r="D31" s="244"/>
      <c r="E31" s="244"/>
      <c r="F31" s="27" t="s">
        <v>28</v>
      </c>
      <c r="G31" s="245"/>
      <c r="H31" s="245"/>
      <c r="I31" s="245"/>
      <c r="J31" s="28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/>
      <c r="D32" s="244"/>
      <c r="E32" s="244"/>
      <c r="F32" s="27" t="s">
        <v>28</v>
      </c>
      <c r="G32" s="245"/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/>
      <c r="D33" s="202"/>
      <c r="E33" s="202"/>
      <c r="F33" s="27" t="s">
        <v>28</v>
      </c>
      <c r="G33" s="202"/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69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69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69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69"/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32">
        <f>SUM(J27:J39)</f>
        <v>0</v>
      </c>
      <c r="K40" s="6"/>
      <c r="L40" s="74"/>
      <c r="M40" s="209">
        <f>M25</f>
        <v>3360</v>
      </c>
      <c r="N40" s="210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77" t="s">
        <v>39</v>
      </c>
      <c r="I41" s="177"/>
      <c r="J41" s="34">
        <v>1.6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219"/>
      <c r="H42" s="219"/>
      <c r="I42" s="219"/>
      <c r="J42" s="219"/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41"/>
      <c r="I43" s="41"/>
      <c r="J43" s="42"/>
      <c r="K43" s="42"/>
      <c r="L43" s="71" t="s">
        <v>32</v>
      </c>
      <c r="M43" s="204">
        <f>J40*J41</f>
        <v>0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J44" s="42"/>
      <c r="K44" s="42"/>
      <c r="L44" s="71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71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74"/>
      <c r="F46" s="223">
        <v>0</v>
      </c>
      <c r="G46" s="224"/>
      <c r="H46" s="71"/>
      <c r="I46" s="71"/>
      <c r="J46" s="71"/>
      <c r="K46" s="6" t="s">
        <v>47</v>
      </c>
      <c r="L46" s="74"/>
      <c r="M46" s="181">
        <f>M43+M42+M40+M44+M45</f>
        <v>3360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74"/>
      <c r="F47" s="225">
        <v>0</v>
      </c>
      <c r="G47" s="226"/>
      <c r="H47" s="71"/>
      <c r="I47" s="71"/>
      <c r="J47" s="71"/>
      <c r="K47" s="6" t="s">
        <v>49</v>
      </c>
      <c r="L47" s="74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74"/>
      <c r="F48" s="229">
        <f>SUM(F46:G47)</f>
        <v>0</v>
      </c>
      <c r="G48" s="230"/>
      <c r="H48" s="71"/>
      <c r="I48" s="71"/>
      <c r="J48" s="71"/>
      <c r="K48" s="6"/>
      <c r="L48" s="74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74"/>
      <c r="F49" s="225">
        <v>0</v>
      </c>
      <c r="G49" s="226"/>
      <c r="H49" s="71"/>
      <c r="I49" s="71"/>
      <c r="J49" s="71"/>
      <c r="K49" s="6"/>
      <c r="L49" s="74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74"/>
      <c r="F50" s="229">
        <f>SUM(F48:G49)</f>
        <v>0</v>
      </c>
      <c r="G50" s="230"/>
      <c r="H50" s="71"/>
      <c r="I50" s="71"/>
      <c r="J50" s="71"/>
      <c r="K50" s="6"/>
      <c r="L50" s="74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74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74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74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74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74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74"/>
      <c r="F56" s="233">
        <f>+M46-F55</f>
        <v>3360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3360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68"/>
      <c r="C59" s="69"/>
      <c r="D59" s="69"/>
      <c r="E59" s="69"/>
      <c r="F59" s="69"/>
      <c r="G59" s="69"/>
      <c r="H59" s="6"/>
      <c r="I59" s="69"/>
      <c r="J59" s="69"/>
      <c r="K59" s="69"/>
      <c r="L59" s="69"/>
      <c r="M59" s="69"/>
      <c r="N59" s="72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133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113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58:G58"/>
    <mergeCell ref="I58:N58"/>
    <mergeCell ref="F56:G56"/>
    <mergeCell ref="B63:G63"/>
    <mergeCell ref="I63:N63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C39:E39"/>
    <mergeCell ref="G39:I39"/>
    <mergeCell ref="M40:N40"/>
    <mergeCell ref="H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V78"/>
  <sheetViews>
    <sheetView topLeftCell="A10"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16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0"/>
      <c r="M4" s="70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0" t="s">
        <v>2</v>
      </c>
      <c r="M5" s="70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</v>
      </c>
      <c r="K8" s="69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6160.4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3"/>
      <c r="B11" s="171">
        <f>$M$9</f>
        <v>6160.4</v>
      </c>
      <c r="C11" s="172"/>
      <c r="D11" s="173" t="s">
        <v>141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131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8">
        <v>6</v>
      </c>
      <c r="F16" s="69" t="s">
        <v>5</v>
      </c>
      <c r="G16" s="179" t="s">
        <v>12</v>
      </c>
      <c r="H16" s="179"/>
      <c r="I16" s="69" t="s">
        <v>13</v>
      </c>
      <c r="J16" s="18">
        <v>8</v>
      </c>
      <c r="K16" s="69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69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69" t="s">
        <v>28</v>
      </c>
      <c r="F24" s="204">
        <v>1120</v>
      </c>
      <c r="G24" s="205"/>
      <c r="H24" s="6" t="s">
        <v>29</v>
      </c>
      <c r="I24" s="6"/>
      <c r="J24" s="11"/>
      <c r="K24" s="6"/>
      <c r="L24" s="6"/>
      <c r="M24" s="206"/>
      <c r="N24" s="207"/>
    </row>
    <row r="25" spans="1:22">
      <c r="A25" s="5"/>
      <c r="B25" s="5" t="s">
        <v>30</v>
      </c>
      <c r="C25" s="6"/>
      <c r="D25" s="23"/>
      <c r="E25" s="69" t="s">
        <v>28</v>
      </c>
      <c r="F25" s="208"/>
      <c r="G25" s="208"/>
      <c r="H25" s="6" t="s">
        <v>29</v>
      </c>
      <c r="I25" s="6"/>
      <c r="J25" s="11"/>
      <c r="K25" s="6" t="s">
        <v>31</v>
      </c>
      <c r="L25" s="6"/>
      <c r="M25" s="209">
        <f>D24*F24+D25*F25+D26*F26</f>
        <v>3360</v>
      </c>
      <c r="N25" s="210"/>
    </row>
    <row r="26" spans="1:22">
      <c r="A26" s="5"/>
      <c r="B26" s="22" t="s">
        <v>32</v>
      </c>
      <c r="C26" s="6"/>
      <c r="D26" s="24"/>
      <c r="E26" s="69"/>
      <c r="F26" s="211"/>
      <c r="G26" s="211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79" t="s">
        <v>33</v>
      </c>
      <c r="D27" s="179"/>
      <c r="E27" s="179"/>
      <c r="F27" s="69" t="s">
        <v>28</v>
      </c>
      <c r="G27" s="179" t="s">
        <v>34</v>
      </c>
      <c r="H27" s="179"/>
      <c r="I27" s="179"/>
      <c r="J27" s="25">
        <v>435</v>
      </c>
      <c r="K27" s="6" t="s">
        <v>35</v>
      </c>
      <c r="L27" s="6"/>
      <c r="M27" s="6"/>
      <c r="N27" s="26"/>
    </row>
    <row r="28" spans="1:22">
      <c r="A28" s="5"/>
      <c r="B28" s="5" t="s">
        <v>5</v>
      </c>
      <c r="C28" s="179" t="s">
        <v>34</v>
      </c>
      <c r="D28" s="179"/>
      <c r="E28" s="179"/>
      <c r="F28" s="27" t="s">
        <v>28</v>
      </c>
      <c r="G28" s="179" t="s">
        <v>36</v>
      </c>
      <c r="H28" s="179"/>
      <c r="I28" s="179"/>
      <c r="J28" s="25">
        <v>94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36</v>
      </c>
      <c r="D29" s="179"/>
      <c r="E29" s="179"/>
      <c r="F29" s="27" t="s">
        <v>28</v>
      </c>
      <c r="G29" s="179" t="s">
        <v>33</v>
      </c>
      <c r="H29" s="179"/>
      <c r="I29" s="179"/>
      <c r="J29" s="25">
        <v>493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37</v>
      </c>
      <c r="D30" s="179"/>
      <c r="E30" s="179"/>
      <c r="F30" s="27" t="s">
        <v>28</v>
      </c>
      <c r="G30" s="179" t="s">
        <v>37</v>
      </c>
      <c r="H30" s="179"/>
      <c r="I30" s="179"/>
      <c r="J30" s="28">
        <v>150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/>
      <c r="D31" s="244"/>
      <c r="E31" s="244"/>
      <c r="F31" s="27" t="s">
        <v>28</v>
      </c>
      <c r="G31" s="245"/>
      <c r="H31" s="245"/>
      <c r="I31" s="245"/>
      <c r="J31" s="28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/>
      <c r="D32" s="244"/>
      <c r="E32" s="244"/>
      <c r="F32" s="27" t="s">
        <v>28</v>
      </c>
      <c r="G32" s="245"/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/>
      <c r="D33" s="202"/>
      <c r="E33" s="202"/>
      <c r="F33" s="27" t="s">
        <v>28</v>
      </c>
      <c r="G33" s="202"/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69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69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69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69"/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32">
        <f>SUM(J27:J39)</f>
        <v>1172</v>
      </c>
      <c r="K40" s="6"/>
      <c r="L40" s="74"/>
      <c r="M40" s="209">
        <f>M25</f>
        <v>3360</v>
      </c>
      <c r="N40" s="210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77" t="s">
        <v>39</v>
      </c>
      <c r="I41" s="177"/>
      <c r="J41" s="34">
        <v>2.2000000000000002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219"/>
      <c r="H42" s="219"/>
      <c r="I42" s="219"/>
      <c r="J42" s="219"/>
      <c r="K42" s="219" t="s">
        <v>42</v>
      </c>
      <c r="L42" s="220"/>
      <c r="M42" s="217">
        <f>111*2</f>
        <v>222</v>
      </c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41"/>
      <c r="I43" s="41"/>
      <c r="J43" s="42"/>
      <c r="K43" s="42"/>
      <c r="L43" s="71" t="s">
        <v>32</v>
      </c>
      <c r="M43" s="204">
        <f>J40*J41</f>
        <v>2578.4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J44" s="42"/>
      <c r="K44" s="42"/>
      <c r="L44" s="71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71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74"/>
      <c r="F46" s="223">
        <v>0</v>
      </c>
      <c r="G46" s="224"/>
      <c r="H46" s="71"/>
      <c r="I46" s="71"/>
      <c r="J46" s="71"/>
      <c r="K46" s="6" t="s">
        <v>47</v>
      </c>
      <c r="L46" s="74"/>
      <c r="M46" s="181">
        <f>M43+M42+M40+M44+M45</f>
        <v>6160.4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74"/>
      <c r="F47" s="225">
        <v>0</v>
      </c>
      <c r="G47" s="226"/>
      <c r="H47" s="71"/>
      <c r="I47" s="71"/>
      <c r="J47" s="71"/>
      <c r="K47" s="6" t="s">
        <v>49</v>
      </c>
      <c r="L47" s="74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74"/>
      <c r="F48" s="229">
        <f>SUM(F46:G47)</f>
        <v>0</v>
      </c>
      <c r="G48" s="230"/>
      <c r="H48" s="71"/>
      <c r="I48" s="71"/>
      <c r="J48" s="71"/>
      <c r="K48" s="6"/>
      <c r="L48" s="74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74"/>
      <c r="F49" s="225">
        <v>0</v>
      </c>
      <c r="G49" s="226"/>
      <c r="H49" s="71"/>
      <c r="I49" s="71"/>
      <c r="J49" s="71"/>
      <c r="K49" s="6"/>
      <c r="L49" s="74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74"/>
      <c r="F50" s="229">
        <f>SUM(F48:G49)</f>
        <v>0</v>
      </c>
      <c r="G50" s="230"/>
      <c r="H50" s="71"/>
      <c r="I50" s="71"/>
      <c r="J50" s="71"/>
      <c r="K50" s="6"/>
      <c r="L50" s="74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74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74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74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74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74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74"/>
      <c r="F56" s="233">
        <f>+M46-F55</f>
        <v>6160.4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6160.4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68"/>
      <c r="C59" s="69"/>
      <c r="D59" s="69"/>
      <c r="E59" s="69"/>
      <c r="F59" s="69"/>
      <c r="G59" s="69"/>
      <c r="H59" s="6"/>
      <c r="I59" s="69"/>
      <c r="J59" s="69"/>
      <c r="K59" s="69"/>
      <c r="L59" s="69"/>
      <c r="M59" s="69"/>
      <c r="N59" s="72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75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227"/>
      <c r="J62" s="227"/>
      <c r="K62" s="227"/>
      <c r="L62" s="227"/>
      <c r="M62" s="227"/>
      <c r="N62" s="228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76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58:G58"/>
    <mergeCell ref="I58:N58"/>
    <mergeCell ref="F56:G56"/>
    <mergeCell ref="B63:G63"/>
    <mergeCell ref="I63:N63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C39:E39"/>
    <mergeCell ref="G39:I39"/>
    <mergeCell ref="M40:N40"/>
    <mergeCell ref="H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V78"/>
  <sheetViews>
    <sheetView topLeftCell="A16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15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0"/>
      <c r="M4" s="70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0" t="s">
        <v>2</v>
      </c>
      <c r="M5" s="70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</v>
      </c>
      <c r="K8" s="69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8000.4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3"/>
      <c r="B11" s="171">
        <f>$M$9</f>
        <v>8000.4</v>
      </c>
      <c r="C11" s="172"/>
      <c r="D11" s="173" t="s">
        <v>130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129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8">
        <v>6</v>
      </c>
      <c r="F16" s="69" t="s">
        <v>5</v>
      </c>
      <c r="G16" s="179" t="s">
        <v>12</v>
      </c>
      <c r="H16" s="179"/>
      <c r="I16" s="69" t="s">
        <v>13</v>
      </c>
      <c r="J16" s="18">
        <v>8</v>
      </c>
      <c r="K16" s="69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69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69" t="s">
        <v>28</v>
      </c>
      <c r="F24" s="204">
        <v>2000</v>
      </c>
      <c r="G24" s="205"/>
      <c r="H24" s="6" t="s">
        <v>29</v>
      </c>
      <c r="I24" s="6"/>
      <c r="J24" s="11"/>
      <c r="K24" s="6"/>
      <c r="L24" s="6"/>
      <c r="M24" s="206"/>
      <c r="N24" s="207"/>
    </row>
    <row r="25" spans="1:22">
      <c r="A25" s="5"/>
      <c r="B25" s="5" t="s">
        <v>30</v>
      </c>
      <c r="C25" s="6"/>
      <c r="D25" s="23">
        <v>1</v>
      </c>
      <c r="E25" s="69" t="s">
        <v>28</v>
      </c>
      <c r="F25" s="208">
        <v>1200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D24*F24+D25*F25+D26*F26</f>
        <v>5200</v>
      </c>
      <c r="N25" s="210"/>
    </row>
    <row r="26" spans="1:22">
      <c r="A26" s="5"/>
      <c r="B26" s="22" t="s">
        <v>32</v>
      </c>
      <c r="C26" s="6"/>
      <c r="D26" s="24"/>
      <c r="E26" s="69"/>
      <c r="F26" s="211"/>
      <c r="G26" s="211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79" t="s">
        <v>33</v>
      </c>
      <c r="D27" s="179"/>
      <c r="E27" s="179"/>
      <c r="F27" s="69" t="s">
        <v>28</v>
      </c>
      <c r="G27" s="179" t="s">
        <v>34</v>
      </c>
      <c r="H27" s="179"/>
      <c r="I27" s="179"/>
      <c r="J27" s="25">
        <v>435</v>
      </c>
      <c r="K27" s="6" t="s">
        <v>35</v>
      </c>
      <c r="L27" s="6"/>
      <c r="M27" s="6"/>
      <c r="N27" s="26"/>
    </row>
    <row r="28" spans="1:22">
      <c r="A28" s="5"/>
      <c r="B28" s="5" t="s">
        <v>5</v>
      </c>
      <c r="C28" s="179" t="s">
        <v>34</v>
      </c>
      <c r="D28" s="179"/>
      <c r="E28" s="179"/>
      <c r="F28" s="27" t="s">
        <v>28</v>
      </c>
      <c r="G28" s="179" t="s">
        <v>36</v>
      </c>
      <c r="H28" s="179"/>
      <c r="I28" s="179"/>
      <c r="J28" s="25">
        <v>94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36</v>
      </c>
      <c r="D29" s="179"/>
      <c r="E29" s="179"/>
      <c r="F29" s="27" t="s">
        <v>28</v>
      </c>
      <c r="G29" s="179" t="s">
        <v>33</v>
      </c>
      <c r="H29" s="179"/>
      <c r="I29" s="179"/>
      <c r="J29" s="25">
        <v>493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37</v>
      </c>
      <c r="D30" s="179"/>
      <c r="E30" s="179"/>
      <c r="F30" s="27" t="s">
        <v>28</v>
      </c>
      <c r="G30" s="179" t="s">
        <v>37</v>
      </c>
      <c r="H30" s="179"/>
      <c r="I30" s="179"/>
      <c r="J30" s="28">
        <v>150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/>
      <c r="D31" s="244"/>
      <c r="E31" s="244"/>
      <c r="F31" s="27" t="s">
        <v>28</v>
      </c>
      <c r="G31" s="245"/>
      <c r="H31" s="245"/>
      <c r="I31" s="245"/>
      <c r="J31" s="28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/>
      <c r="D32" s="244"/>
      <c r="E32" s="244"/>
      <c r="F32" s="27" t="s">
        <v>28</v>
      </c>
      <c r="G32" s="245"/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/>
      <c r="D33" s="202"/>
      <c r="E33" s="202"/>
      <c r="F33" s="27" t="s">
        <v>28</v>
      </c>
      <c r="G33" s="202"/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69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69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69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69"/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32">
        <f>SUM(J27:J39)</f>
        <v>1172</v>
      </c>
      <c r="K40" s="6"/>
      <c r="L40" s="74"/>
      <c r="M40" s="209">
        <f>M25</f>
        <v>5200</v>
      </c>
      <c r="N40" s="210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77" t="s">
        <v>39</v>
      </c>
      <c r="I41" s="177"/>
      <c r="J41" s="34">
        <v>2.2000000000000002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219"/>
      <c r="H42" s="219"/>
      <c r="I42" s="219"/>
      <c r="J42" s="219"/>
      <c r="K42" s="219" t="s">
        <v>42</v>
      </c>
      <c r="L42" s="220"/>
      <c r="M42" s="217">
        <f>111*2</f>
        <v>222</v>
      </c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41"/>
      <c r="I43" s="41"/>
      <c r="J43" s="42"/>
      <c r="K43" s="42"/>
      <c r="L43" s="71" t="s">
        <v>32</v>
      </c>
      <c r="M43" s="204">
        <f>J40*J41</f>
        <v>2578.4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J44" s="42"/>
      <c r="K44" s="42"/>
      <c r="L44" s="71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71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74"/>
      <c r="F46" s="223">
        <v>0</v>
      </c>
      <c r="G46" s="224"/>
      <c r="H46" s="71"/>
      <c r="I46" s="71"/>
      <c r="J46" s="71"/>
      <c r="K46" s="6" t="s">
        <v>47</v>
      </c>
      <c r="L46" s="74"/>
      <c r="M46" s="181">
        <f>M43+M42+M40+M44+M45</f>
        <v>8000.4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74"/>
      <c r="F47" s="225">
        <v>0</v>
      </c>
      <c r="G47" s="226"/>
      <c r="H47" s="71"/>
      <c r="I47" s="71"/>
      <c r="J47" s="71"/>
      <c r="K47" s="6" t="s">
        <v>49</v>
      </c>
      <c r="L47" s="74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74"/>
      <c r="F48" s="229">
        <f>SUM(F46:G47)</f>
        <v>0</v>
      </c>
      <c r="G48" s="230"/>
      <c r="H48" s="71"/>
      <c r="I48" s="71"/>
      <c r="J48" s="71"/>
      <c r="K48" s="6"/>
      <c r="L48" s="74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74"/>
      <c r="F49" s="225">
        <v>0</v>
      </c>
      <c r="G49" s="226"/>
      <c r="H49" s="71"/>
      <c r="I49" s="71"/>
      <c r="J49" s="71"/>
      <c r="K49" s="6"/>
      <c r="L49" s="74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74"/>
      <c r="F50" s="229">
        <f>SUM(F48:G49)</f>
        <v>0</v>
      </c>
      <c r="G50" s="230"/>
      <c r="H50" s="71"/>
      <c r="I50" s="71"/>
      <c r="J50" s="71"/>
      <c r="K50" s="6"/>
      <c r="L50" s="74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74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74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74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74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74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74"/>
      <c r="F56" s="233">
        <f>+M46-F55</f>
        <v>8000.4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8000.4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68"/>
      <c r="C59" s="69"/>
      <c r="D59" s="69"/>
      <c r="E59" s="69"/>
      <c r="F59" s="69"/>
      <c r="G59" s="69"/>
      <c r="H59" s="6"/>
      <c r="I59" s="69"/>
      <c r="J59" s="69"/>
      <c r="K59" s="69"/>
      <c r="L59" s="69"/>
      <c r="M59" s="69"/>
      <c r="N59" s="72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71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227"/>
      <c r="J62" s="227"/>
      <c r="K62" s="227"/>
      <c r="L62" s="227"/>
      <c r="M62" s="227"/>
      <c r="N62" s="228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72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58:G58"/>
    <mergeCell ref="I58:N58"/>
    <mergeCell ref="F56:G56"/>
    <mergeCell ref="B63:G63"/>
    <mergeCell ref="I63:N63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C39:E39"/>
    <mergeCell ref="G39:I39"/>
    <mergeCell ref="M40:N40"/>
    <mergeCell ref="H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14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0"/>
      <c r="M4" s="70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0" t="s">
        <v>2</v>
      </c>
      <c r="M5" s="70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</v>
      </c>
      <c r="K8" s="69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3840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3"/>
      <c r="B11" s="171">
        <f>$M$9</f>
        <v>3840</v>
      </c>
      <c r="C11" s="172"/>
      <c r="D11" s="173" t="s">
        <v>136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124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8">
        <v>6</v>
      </c>
      <c r="F16" s="69" t="s">
        <v>5</v>
      </c>
      <c r="G16" s="179" t="s">
        <v>12</v>
      </c>
      <c r="H16" s="179"/>
      <c r="I16" s="69" t="s">
        <v>13</v>
      </c>
      <c r="J16" s="18">
        <v>8</v>
      </c>
      <c r="K16" s="69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69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69" t="s">
        <v>28</v>
      </c>
      <c r="F24" s="204">
        <v>1280</v>
      </c>
      <c r="G24" s="205"/>
      <c r="H24" s="6" t="s">
        <v>29</v>
      </c>
      <c r="I24" s="6"/>
      <c r="J24" s="11"/>
      <c r="K24" s="6"/>
      <c r="L24" s="6"/>
      <c r="M24" s="206"/>
      <c r="N24" s="207"/>
    </row>
    <row r="25" spans="1:22">
      <c r="A25" s="5"/>
      <c r="B25" s="5" t="s">
        <v>30</v>
      </c>
      <c r="C25" s="6"/>
      <c r="D25" s="23"/>
      <c r="E25" s="69" t="s">
        <v>28</v>
      </c>
      <c r="F25" s="208"/>
      <c r="G25" s="208"/>
      <c r="H25" s="6" t="s">
        <v>29</v>
      </c>
      <c r="I25" s="6"/>
      <c r="J25" s="11"/>
      <c r="K25" s="6" t="s">
        <v>31</v>
      </c>
      <c r="L25" s="6"/>
      <c r="M25" s="209">
        <f>D24*F24+D25*F25+D26*F26</f>
        <v>3840</v>
      </c>
      <c r="N25" s="210"/>
    </row>
    <row r="26" spans="1:22">
      <c r="A26" s="5"/>
      <c r="B26" s="22" t="s">
        <v>32</v>
      </c>
      <c r="C26" s="6"/>
      <c r="D26" s="24"/>
      <c r="E26" s="69"/>
      <c r="F26" s="211"/>
      <c r="G26" s="211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79" t="s">
        <v>33</v>
      </c>
      <c r="D27" s="179"/>
      <c r="E27" s="179"/>
      <c r="F27" s="69" t="s">
        <v>28</v>
      </c>
      <c r="G27" s="179" t="s">
        <v>34</v>
      </c>
      <c r="H27" s="179"/>
      <c r="I27" s="179"/>
      <c r="J27" s="25"/>
      <c r="K27" s="6" t="s">
        <v>35</v>
      </c>
      <c r="L27" s="6"/>
      <c r="M27" s="6"/>
      <c r="N27" s="26"/>
    </row>
    <row r="28" spans="1:22">
      <c r="A28" s="5"/>
      <c r="B28" s="5" t="s">
        <v>5</v>
      </c>
      <c r="C28" s="179" t="s">
        <v>34</v>
      </c>
      <c r="D28" s="179"/>
      <c r="E28" s="179"/>
      <c r="F28" s="27" t="s">
        <v>28</v>
      </c>
      <c r="G28" s="179" t="s">
        <v>36</v>
      </c>
      <c r="H28" s="179"/>
      <c r="I28" s="179"/>
      <c r="J28" s="25"/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36</v>
      </c>
      <c r="D29" s="179"/>
      <c r="E29" s="179"/>
      <c r="F29" s="27" t="s">
        <v>28</v>
      </c>
      <c r="G29" s="179" t="s">
        <v>33</v>
      </c>
      <c r="H29" s="179"/>
      <c r="I29" s="179"/>
      <c r="J29" s="25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/>
      <c r="D30" s="179"/>
      <c r="E30" s="179"/>
      <c r="F30" s="27" t="s">
        <v>28</v>
      </c>
      <c r="G30" s="179"/>
      <c r="H30" s="179"/>
      <c r="I30" s="179"/>
      <c r="J30" s="28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/>
      <c r="D31" s="244"/>
      <c r="E31" s="244"/>
      <c r="F31" s="27" t="s">
        <v>28</v>
      </c>
      <c r="G31" s="245"/>
      <c r="H31" s="245"/>
      <c r="I31" s="245"/>
      <c r="J31" s="28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/>
      <c r="D32" s="244"/>
      <c r="E32" s="244"/>
      <c r="F32" s="27" t="s">
        <v>28</v>
      </c>
      <c r="G32" s="245"/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/>
      <c r="D33" s="202"/>
      <c r="E33" s="202"/>
      <c r="F33" s="27" t="s">
        <v>28</v>
      </c>
      <c r="G33" s="202"/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69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69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69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69"/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32">
        <f>SUM(J27:J39)</f>
        <v>0</v>
      </c>
      <c r="K40" s="6"/>
      <c r="L40" s="74"/>
      <c r="M40" s="209">
        <f>M25</f>
        <v>3840</v>
      </c>
      <c r="N40" s="210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77" t="s">
        <v>39</v>
      </c>
      <c r="I41" s="177"/>
      <c r="J41" s="34">
        <v>1.6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219"/>
      <c r="H42" s="219"/>
      <c r="I42" s="219"/>
      <c r="J42" s="219"/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41"/>
      <c r="I43" s="41"/>
      <c r="J43" s="42"/>
      <c r="K43" s="42"/>
      <c r="L43" s="71" t="s">
        <v>32</v>
      </c>
      <c r="M43" s="204">
        <f>J40*J41</f>
        <v>0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J44" s="42"/>
      <c r="K44" s="42"/>
      <c r="L44" s="71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71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74"/>
      <c r="F46" s="223">
        <v>0</v>
      </c>
      <c r="G46" s="224"/>
      <c r="H46" s="71"/>
      <c r="I46" s="71"/>
      <c r="J46" s="71"/>
      <c r="K46" s="6" t="s">
        <v>47</v>
      </c>
      <c r="L46" s="74"/>
      <c r="M46" s="181">
        <f>M43+M42+M40+M44+M45</f>
        <v>3840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74"/>
      <c r="F47" s="225">
        <v>0</v>
      </c>
      <c r="G47" s="226"/>
      <c r="H47" s="71"/>
      <c r="I47" s="71"/>
      <c r="J47" s="71"/>
      <c r="K47" s="6" t="s">
        <v>49</v>
      </c>
      <c r="L47" s="74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74"/>
      <c r="F48" s="229">
        <f>SUM(F46:G47)</f>
        <v>0</v>
      </c>
      <c r="G48" s="230"/>
      <c r="H48" s="71"/>
      <c r="I48" s="71"/>
      <c r="J48" s="71"/>
      <c r="K48" s="6"/>
      <c r="L48" s="74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74"/>
      <c r="F49" s="225">
        <v>0</v>
      </c>
      <c r="G49" s="226"/>
      <c r="H49" s="71"/>
      <c r="I49" s="71"/>
      <c r="J49" s="71"/>
      <c r="K49" s="6"/>
      <c r="L49" s="74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74"/>
      <c r="F50" s="229">
        <f>SUM(F48:G49)</f>
        <v>0</v>
      </c>
      <c r="G50" s="230"/>
      <c r="H50" s="71"/>
      <c r="I50" s="71"/>
      <c r="J50" s="71"/>
      <c r="K50" s="6"/>
      <c r="L50" s="74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74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74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74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74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74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74"/>
      <c r="F56" s="233">
        <f>+M46-F55</f>
        <v>3840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3840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68"/>
      <c r="C59" s="69"/>
      <c r="D59" s="69"/>
      <c r="E59" s="69"/>
      <c r="F59" s="69"/>
      <c r="G59" s="69"/>
      <c r="H59" s="6"/>
      <c r="I59" s="69"/>
      <c r="J59" s="69"/>
      <c r="K59" s="69"/>
      <c r="L59" s="69"/>
      <c r="M59" s="69"/>
      <c r="N59" s="72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127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227"/>
      <c r="J62" s="227"/>
      <c r="K62" s="227"/>
      <c r="L62" s="227"/>
      <c r="M62" s="227"/>
      <c r="N62" s="228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128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58:G58"/>
    <mergeCell ref="I58:N58"/>
    <mergeCell ref="F56:G56"/>
    <mergeCell ref="B63:G63"/>
    <mergeCell ref="I63:N63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C39:E39"/>
    <mergeCell ref="G39:I39"/>
    <mergeCell ref="M40:N40"/>
    <mergeCell ref="H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13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0"/>
      <c r="M4" s="70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0" t="s">
        <v>2</v>
      </c>
      <c r="M5" s="70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</v>
      </c>
      <c r="K8" s="69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3360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3"/>
      <c r="B11" s="171">
        <f>$M$9</f>
        <v>3360</v>
      </c>
      <c r="C11" s="172"/>
      <c r="D11" s="173" t="s">
        <v>135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124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8">
        <v>6</v>
      </c>
      <c r="F16" s="69" t="s">
        <v>5</v>
      </c>
      <c r="G16" s="179" t="s">
        <v>12</v>
      </c>
      <c r="H16" s="179"/>
      <c r="I16" s="69" t="s">
        <v>13</v>
      </c>
      <c r="J16" s="18">
        <v>8</v>
      </c>
      <c r="K16" s="69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69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69" t="s">
        <v>28</v>
      </c>
      <c r="F24" s="204">
        <v>1120</v>
      </c>
      <c r="G24" s="205"/>
      <c r="H24" s="6" t="s">
        <v>29</v>
      </c>
      <c r="I24" s="6"/>
      <c r="J24" s="11"/>
      <c r="K24" s="6"/>
      <c r="L24" s="6"/>
      <c r="M24" s="206"/>
      <c r="N24" s="207"/>
    </row>
    <row r="25" spans="1:22">
      <c r="A25" s="5"/>
      <c r="B25" s="5" t="s">
        <v>30</v>
      </c>
      <c r="C25" s="6"/>
      <c r="D25" s="23"/>
      <c r="E25" s="69" t="s">
        <v>28</v>
      </c>
      <c r="F25" s="208"/>
      <c r="G25" s="208"/>
      <c r="H25" s="6" t="s">
        <v>29</v>
      </c>
      <c r="I25" s="6"/>
      <c r="J25" s="11"/>
      <c r="K25" s="6" t="s">
        <v>31</v>
      </c>
      <c r="L25" s="6"/>
      <c r="M25" s="209">
        <f>D24*F24+D25*F25+D26*F26</f>
        <v>3360</v>
      </c>
      <c r="N25" s="210"/>
    </row>
    <row r="26" spans="1:22">
      <c r="A26" s="5"/>
      <c r="B26" s="22" t="s">
        <v>32</v>
      </c>
      <c r="C26" s="6"/>
      <c r="D26" s="24"/>
      <c r="E26" s="69"/>
      <c r="F26" s="211"/>
      <c r="G26" s="211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79" t="s">
        <v>33</v>
      </c>
      <c r="D27" s="179"/>
      <c r="E27" s="179"/>
      <c r="F27" s="69" t="s">
        <v>28</v>
      </c>
      <c r="G27" s="179" t="s">
        <v>34</v>
      </c>
      <c r="H27" s="179"/>
      <c r="I27" s="179"/>
      <c r="J27" s="25"/>
      <c r="K27" s="6" t="s">
        <v>35</v>
      </c>
      <c r="L27" s="6"/>
      <c r="M27" s="6"/>
      <c r="N27" s="26"/>
    </row>
    <row r="28" spans="1:22">
      <c r="A28" s="5"/>
      <c r="B28" s="5" t="s">
        <v>5</v>
      </c>
      <c r="C28" s="179" t="s">
        <v>34</v>
      </c>
      <c r="D28" s="179"/>
      <c r="E28" s="179"/>
      <c r="F28" s="27" t="s">
        <v>28</v>
      </c>
      <c r="G28" s="179" t="s">
        <v>36</v>
      </c>
      <c r="H28" s="179"/>
      <c r="I28" s="179"/>
      <c r="J28" s="25"/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36</v>
      </c>
      <c r="D29" s="179"/>
      <c r="E29" s="179"/>
      <c r="F29" s="27" t="s">
        <v>28</v>
      </c>
      <c r="G29" s="179" t="s">
        <v>33</v>
      </c>
      <c r="H29" s="179"/>
      <c r="I29" s="179"/>
      <c r="J29" s="25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/>
      <c r="D30" s="179"/>
      <c r="E30" s="179"/>
      <c r="F30" s="27" t="s">
        <v>28</v>
      </c>
      <c r="G30" s="179"/>
      <c r="H30" s="179"/>
      <c r="I30" s="179"/>
      <c r="J30" s="28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/>
      <c r="D31" s="244"/>
      <c r="E31" s="244"/>
      <c r="F31" s="27" t="s">
        <v>28</v>
      </c>
      <c r="G31" s="245"/>
      <c r="H31" s="245"/>
      <c r="I31" s="245"/>
      <c r="J31" s="28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/>
      <c r="D32" s="244"/>
      <c r="E32" s="244"/>
      <c r="F32" s="27" t="s">
        <v>28</v>
      </c>
      <c r="G32" s="245"/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/>
      <c r="D33" s="202"/>
      <c r="E33" s="202"/>
      <c r="F33" s="27" t="s">
        <v>28</v>
      </c>
      <c r="G33" s="202"/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69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69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69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69"/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32">
        <f>SUM(J27:J39)</f>
        <v>0</v>
      </c>
      <c r="K40" s="6"/>
      <c r="L40" s="74"/>
      <c r="M40" s="209">
        <f>M25</f>
        <v>3360</v>
      </c>
      <c r="N40" s="210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77" t="s">
        <v>39</v>
      </c>
      <c r="I41" s="177"/>
      <c r="J41" s="34">
        <v>1.6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219"/>
      <c r="H42" s="219"/>
      <c r="I42" s="219"/>
      <c r="J42" s="219"/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41"/>
      <c r="I43" s="41"/>
      <c r="J43" s="42"/>
      <c r="K43" s="42"/>
      <c r="L43" s="71" t="s">
        <v>32</v>
      </c>
      <c r="M43" s="204">
        <f>J40*J41</f>
        <v>0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J44" s="42"/>
      <c r="K44" s="42"/>
      <c r="L44" s="71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71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74"/>
      <c r="F46" s="223">
        <v>0</v>
      </c>
      <c r="G46" s="224"/>
      <c r="H46" s="71"/>
      <c r="I46" s="71"/>
      <c r="J46" s="71"/>
      <c r="K46" s="6" t="s">
        <v>47</v>
      </c>
      <c r="L46" s="74"/>
      <c r="M46" s="181">
        <f>M43+M42+M40+M44+M45</f>
        <v>3360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74"/>
      <c r="F47" s="225">
        <v>0</v>
      </c>
      <c r="G47" s="226"/>
      <c r="H47" s="71"/>
      <c r="I47" s="71"/>
      <c r="J47" s="71"/>
      <c r="K47" s="6" t="s">
        <v>49</v>
      </c>
      <c r="L47" s="74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74"/>
      <c r="F48" s="229">
        <f>SUM(F46:G47)</f>
        <v>0</v>
      </c>
      <c r="G48" s="230"/>
      <c r="H48" s="71"/>
      <c r="I48" s="71"/>
      <c r="J48" s="71"/>
      <c r="K48" s="6"/>
      <c r="L48" s="74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74"/>
      <c r="F49" s="225">
        <v>0</v>
      </c>
      <c r="G49" s="226"/>
      <c r="H49" s="71"/>
      <c r="I49" s="71"/>
      <c r="J49" s="71"/>
      <c r="K49" s="6"/>
      <c r="L49" s="74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74"/>
      <c r="F50" s="229">
        <f>SUM(F48:G49)</f>
        <v>0</v>
      </c>
      <c r="G50" s="230"/>
      <c r="H50" s="71"/>
      <c r="I50" s="71"/>
      <c r="J50" s="71"/>
      <c r="K50" s="6"/>
      <c r="L50" s="74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74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74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74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74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74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74"/>
      <c r="F56" s="233">
        <f>+M46-F55</f>
        <v>3360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3360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68"/>
      <c r="C59" s="69"/>
      <c r="D59" s="69"/>
      <c r="E59" s="69"/>
      <c r="F59" s="69"/>
      <c r="G59" s="69"/>
      <c r="H59" s="6"/>
      <c r="I59" s="69"/>
      <c r="J59" s="69"/>
      <c r="K59" s="69"/>
      <c r="L59" s="69"/>
      <c r="M59" s="69"/>
      <c r="N59" s="72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125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227"/>
      <c r="J62" s="227"/>
      <c r="K62" s="227"/>
      <c r="L62" s="227"/>
      <c r="M62" s="227"/>
      <c r="N62" s="228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126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58:G58"/>
    <mergeCell ref="I58:N58"/>
    <mergeCell ref="F56:G56"/>
    <mergeCell ref="B63:G63"/>
    <mergeCell ref="I63:N63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C39:E39"/>
    <mergeCell ref="G39:I39"/>
    <mergeCell ref="M40:N40"/>
    <mergeCell ref="H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V78"/>
  <sheetViews>
    <sheetView zoomScaleNormal="100" workbookViewId="0">
      <selection activeCell="S19" sqref="S19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12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</v>
      </c>
      <c r="K8" s="16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2580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21"/>
      <c r="B11" s="171">
        <f>$M$9</f>
        <v>2580</v>
      </c>
      <c r="C11" s="172"/>
      <c r="D11" s="173" t="s">
        <v>123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122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/>
      <c r="C16" s="6"/>
      <c r="D16" s="6"/>
      <c r="E16" s="18">
        <v>9</v>
      </c>
      <c r="F16" s="16" t="s">
        <v>5</v>
      </c>
      <c r="G16" s="179" t="s">
        <v>12</v>
      </c>
      <c r="H16" s="179"/>
      <c r="I16" s="16" t="s">
        <v>13</v>
      </c>
      <c r="J16" s="18">
        <v>9</v>
      </c>
      <c r="K16" s="16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6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16" t="s">
        <v>28</v>
      </c>
      <c r="F24" s="204"/>
      <c r="G24" s="205"/>
      <c r="H24" s="6" t="s">
        <v>29</v>
      </c>
      <c r="I24" s="6"/>
      <c r="J24" s="11"/>
      <c r="K24" s="6"/>
      <c r="L24" s="6"/>
      <c r="M24" s="206"/>
      <c r="N24" s="207"/>
    </row>
    <row r="25" spans="1:22">
      <c r="A25" s="5"/>
      <c r="B25" s="5" t="s">
        <v>30</v>
      </c>
      <c r="C25" s="6"/>
      <c r="D25" s="23">
        <v>1</v>
      </c>
      <c r="E25" s="16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D24*F24+D25*F25+D26*F26</f>
        <v>640</v>
      </c>
      <c r="N25" s="210"/>
    </row>
    <row r="26" spans="1:22">
      <c r="A26" s="5"/>
      <c r="B26" s="22" t="s">
        <v>32</v>
      </c>
      <c r="C26" s="6"/>
      <c r="D26" s="24"/>
      <c r="E26" s="16"/>
      <c r="F26" s="211"/>
      <c r="G26" s="211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79" t="s">
        <v>33</v>
      </c>
      <c r="D27" s="179"/>
      <c r="E27" s="179"/>
      <c r="F27" s="16" t="s">
        <v>28</v>
      </c>
      <c r="G27" s="179" t="s">
        <v>66</v>
      </c>
      <c r="H27" s="179"/>
      <c r="I27" s="179"/>
      <c r="J27" s="25">
        <v>110</v>
      </c>
      <c r="K27" s="6" t="s">
        <v>35</v>
      </c>
      <c r="L27" s="6"/>
      <c r="M27" s="6"/>
      <c r="N27" s="26"/>
    </row>
    <row r="28" spans="1:22">
      <c r="A28" s="5"/>
      <c r="B28" s="5" t="s">
        <v>5</v>
      </c>
      <c r="C28" s="179" t="s">
        <v>66</v>
      </c>
      <c r="D28" s="179"/>
      <c r="E28" s="179"/>
      <c r="F28" s="27" t="s">
        <v>28</v>
      </c>
      <c r="G28" s="179" t="s">
        <v>33</v>
      </c>
      <c r="H28" s="179"/>
      <c r="I28" s="179"/>
      <c r="J28" s="25">
        <v>110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33</v>
      </c>
      <c r="D29" s="179"/>
      <c r="E29" s="179"/>
      <c r="F29" s="27" t="s">
        <v>28</v>
      </c>
      <c r="G29" s="179" t="s">
        <v>66</v>
      </c>
      <c r="H29" s="179"/>
      <c r="I29" s="179"/>
      <c r="J29" s="25">
        <v>110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79" t="s">
        <v>66</v>
      </c>
      <c r="D30" s="179"/>
      <c r="E30" s="179"/>
      <c r="F30" s="27" t="s">
        <v>28</v>
      </c>
      <c r="G30" s="179" t="s">
        <v>33</v>
      </c>
      <c r="H30" s="179"/>
      <c r="I30" s="179"/>
      <c r="J30" s="28">
        <v>110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 t="s">
        <v>37</v>
      </c>
      <c r="D31" s="244"/>
      <c r="E31" s="244"/>
      <c r="F31" s="27" t="s">
        <v>28</v>
      </c>
      <c r="G31" s="245" t="s">
        <v>37</v>
      </c>
      <c r="H31" s="245"/>
      <c r="I31" s="245"/>
      <c r="J31" s="28">
        <v>150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/>
      <c r="D32" s="244"/>
      <c r="E32" s="244"/>
      <c r="F32" s="27" t="s">
        <v>28</v>
      </c>
      <c r="G32" s="245"/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/>
      <c r="D33" s="202"/>
      <c r="E33" s="202"/>
      <c r="F33" s="27" t="s">
        <v>28</v>
      </c>
      <c r="G33" s="202"/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6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6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6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6"/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32">
        <f>SUM(J27:J39)</f>
        <v>590</v>
      </c>
      <c r="K40" s="6"/>
      <c r="L40" s="33"/>
      <c r="M40" s="209">
        <f>M25</f>
        <v>640</v>
      </c>
      <c r="N40" s="210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77" t="s">
        <v>39</v>
      </c>
      <c r="I41" s="177"/>
      <c r="J41" s="34">
        <v>1.6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219"/>
      <c r="H42" s="219"/>
      <c r="I42" s="219"/>
      <c r="J42" s="219"/>
      <c r="K42" s="219" t="s">
        <v>42</v>
      </c>
      <c r="L42" s="220"/>
      <c r="M42" s="217">
        <f>249*4</f>
        <v>996</v>
      </c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41"/>
      <c r="I43" s="41"/>
      <c r="J43" s="42"/>
      <c r="K43" s="42"/>
      <c r="L43" s="43" t="s">
        <v>32</v>
      </c>
      <c r="M43" s="204">
        <f>J40*J41</f>
        <v>944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J44" s="42"/>
      <c r="K44" s="42"/>
      <c r="L44" s="43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43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33"/>
      <c r="F46" s="223">
        <v>0</v>
      </c>
      <c r="G46" s="224"/>
      <c r="H46" s="43"/>
      <c r="I46" s="43"/>
      <c r="J46" s="43"/>
      <c r="K46" s="6" t="s">
        <v>47</v>
      </c>
      <c r="L46" s="33"/>
      <c r="M46" s="181">
        <f>M43+M42+M40+M44+M45</f>
        <v>2580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33"/>
      <c r="F47" s="225">
        <v>0</v>
      </c>
      <c r="G47" s="226"/>
      <c r="H47" s="43"/>
      <c r="I47" s="43"/>
      <c r="J47" s="43"/>
      <c r="K47" s="6" t="s">
        <v>49</v>
      </c>
      <c r="L47" s="33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33"/>
      <c r="F48" s="229">
        <f>SUM(F46:G47)</f>
        <v>0</v>
      </c>
      <c r="G48" s="230"/>
      <c r="H48" s="43"/>
      <c r="I48" s="43"/>
      <c r="J48" s="43"/>
      <c r="K48" s="6"/>
      <c r="L48" s="33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33"/>
      <c r="F49" s="225">
        <v>0</v>
      </c>
      <c r="G49" s="226"/>
      <c r="H49" s="43"/>
      <c r="I49" s="43"/>
      <c r="J49" s="43"/>
      <c r="K49" s="6"/>
      <c r="L49" s="33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33"/>
      <c r="F50" s="229">
        <f>SUM(F48:G49)</f>
        <v>0</v>
      </c>
      <c r="G50" s="230"/>
      <c r="H50" s="43"/>
      <c r="I50" s="43"/>
      <c r="J50" s="43"/>
      <c r="K50" s="6"/>
      <c r="L50" s="33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33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33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33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33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33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33"/>
      <c r="F56" s="233">
        <f>+M46-F55</f>
        <v>2580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2580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61"/>
      <c r="C59" s="16"/>
      <c r="D59" s="16"/>
      <c r="E59" s="16"/>
      <c r="F59" s="16"/>
      <c r="G59" s="16"/>
      <c r="H59" s="6"/>
      <c r="I59" s="16"/>
      <c r="J59" s="16"/>
      <c r="K59" s="16"/>
      <c r="L59" s="16"/>
      <c r="M59" s="16"/>
      <c r="N59" s="62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118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227"/>
      <c r="J62" s="227"/>
      <c r="K62" s="227"/>
      <c r="L62" s="227"/>
      <c r="M62" s="227"/>
      <c r="N62" s="228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119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F47:G47"/>
    <mergeCell ref="M47:N47"/>
    <mergeCell ref="F48:G48"/>
    <mergeCell ref="C39:E39"/>
    <mergeCell ref="G39:I39"/>
    <mergeCell ref="M40:N40"/>
    <mergeCell ref="H41:I41"/>
    <mergeCell ref="M41:N41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11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</v>
      </c>
      <c r="K8" s="16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3360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21"/>
      <c r="B11" s="171">
        <f>$M$9</f>
        <v>3360</v>
      </c>
      <c r="C11" s="172"/>
      <c r="D11" s="173" t="s">
        <v>121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120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/>
      <c r="C16" s="6"/>
      <c r="D16" s="6"/>
      <c r="E16" s="18">
        <v>6</v>
      </c>
      <c r="F16" s="16" t="s">
        <v>5</v>
      </c>
      <c r="G16" s="179" t="s">
        <v>12</v>
      </c>
      <c r="H16" s="179"/>
      <c r="I16" s="16" t="s">
        <v>13</v>
      </c>
      <c r="J16" s="18">
        <v>8</v>
      </c>
      <c r="K16" s="16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6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16" t="s">
        <v>28</v>
      </c>
      <c r="F24" s="204">
        <v>1120</v>
      </c>
      <c r="G24" s="205"/>
      <c r="H24" s="6" t="s">
        <v>29</v>
      </c>
      <c r="I24" s="6"/>
      <c r="J24" s="11"/>
      <c r="K24" s="6"/>
      <c r="L24" s="6"/>
      <c r="M24" s="206"/>
      <c r="N24" s="207"/>
    </row>
    <row r="25" spans="1:22">
      <c r="A25" s="5"/>
      <c r="B25" s="5" t="s">
        <v>30</v>
      </c>
      <c r="C25" s="6"/>
      <c r="D25" s="23"/>
      <c r="E25" s="16" t="s">
        <v>28</v>
      </c>
      <c r="F25" s="208"/>
      <c r="G25" s="208"/>
      <c r="H25" s="6" t="s">
        <v>29</v>
      </c>
      <c r="I25" s="6"/>
      <c r="J25" s="11"/>
      <c r="K25" s="6" t="s">
        <v>31</v>
      </c>
      <c r="L25" s="6"/>
      <c r="M25" s="209">
        <f>D24*F24+D25*F25+D26*F26</f>
        <v>3360</v>
      </c>
      <c r="N25" s="210"/>
    </row>
    <row r="26" spans="1:22">
      <c r="A26" s="5"/>
      <c r="B26" s="22" t="s">
        <v>32</v>
      </c>
      <c r="C26" s="6"/>
      <c r="D26" s="24"/>
      <c r="E26" s="16"/>
      <c r="F26" s="211"/>
      <c r="G26" s="211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79" t="s">
        <v>33</v>
      </c>
      <c r="D27" s="179"/>
      <c r="E27" s="179"/>
      <c r="F27" s="16" t="s">
        <v>28</v>
      </c>
      <c r="G27" s="179" t="s">
        <v>34</v>
      </c>
      <c r="H27" s="179"/>
      <c r="I27" s="179"/>
      <c r="J27" s="25"/>
      <c r="K27" s="6" t="s">
        <v>35</v>
      </c>
      <c r="L27" s="6"/>
      <c r="M27" s="6"/>
      <c r="N27" s="26"/>
    </row>
    <row r="28" spans="1:22">
      <c r="A28" s="5"/>
      <c r="B28" s="5" t="s">
        <v>5</v>
      </c>
      <c r="C28" s="179" t="s">
        <v>34</v>
      </c>
      <c r="D28" s="179"/>
      <c r="E28" s="179"/>
      <c r="F28" s="27" t="s">
        <v>28</v>
      </c>
      <c r="G28" s="179" t="s">
        <v>36</v>
      </c>
      <c r="H28" s="179"/>
      <c r="I28" s="179"/>
      <c r="J28" s="25"/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34</v>
      </c>
      <c r="D29" s="179"/>
      <c r="E29" s="179"/>
      <c r="F29" s="27" t="s">
        <v>28</v>
      </c>
      <c r="G29" s="179" t="s">
        <v>33</v>
      </c>
      <c r="H29" s="179"/>
      <c r="I29" s="179"/>
      <c r="J29" s="25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244" t="s">
        <v>37</v>
      </c>
      <c r="D30" s="244"/>
      <c r="E30" s="244"/>
      <c r="F30" s="27" t="s">
        <v>28</v>
      </c>
      <c r="G30" s="245" t="s">
        <v>79</v>
      </c>
      <c r="H30" s="245"/>
      <c r="I30" s="245"/>
      <c r="J30" s="28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/>
      <c r="D31" s="244"/>
      <c r="E31" s="244"/>
      <c r="F31" s="27" t="s">
        <v>28</v>
      </c>
      <c r="G31" s="245"/>
      <c r="H31" s="245"/>
      <c r="I31" s="245"/>
      <c r="J31" s="28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/>
      <c r="D32" s="244"/>
      <c r="E32" s="244"/>
      <c r="F32" s="27" t="s">
        <v>28</v>
      </c>
      <c r="G32" s="245"/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/>
      <c r="D33" s="202"/>
      <c r="E33" s="202"/>
      <c r="F33" s="27" t="s">
        <v>28</v>
      </c>
      <c r="G33" s="202"/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6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6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6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6"/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32">
        <f>SUM(J27:J39)</f>
        <v>0</v>
      </c>
      <c r="K40" s="6"/>
      <c r="L40" s="33"/>
      <c r="M40" s="209">
        <f>M25</f>
        <v>3360</v>
      </c>
      <c r="N40" s="210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77" t="s">
        <v>39</v>
      </c>
      <c r="I41" s="177"/>
      <c r="J41" s="34">
        <v>1.6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219"/>
      <c r="H42" s="219"/>
      <c r="I42" s="219"/>
      <c r="J42" s="219"/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41"/>
      <c r="I43" s="41"/>
      <c r="J43" s="42"/>
      <c r="K43" s="42"/>
      <c r="L43" s="43" t="s">
        <v>32</v>
      </c>
      <c r="M43" s="204">
        <f>J40*J41</f>
        <v>0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J44" s="42"/>
      <c r="K44" s="42"/>
      <c r="L44" s="43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43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33"/>
      <c r="F46" s="223">
        <v>0</v>
      </c>
      <c r="G46" s="224"/>
      <c r="H46" s="43"/>
      <c r="I46" s="43"/>
      <c r="J46" s="43"/>
      <c r="K46" s="6" t="s">
        <v>47</v>
      </c>
      <c r="L46" s="33"/>
      <c r="M46" s="181">
        <f>M43+M42+M40+M44+M45</f>
        <v>3360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33"/>
      <c r="F47" s="225">
        <v>0</v>
      </c>
      <c r="G47" s="226"/>
      <c r="H47" s="43"/>
      <c r="I47" s="43"/>
      <c r="J47" s="43"/>
      <c r="K47" s="6" t="s">
        <v>49</v>
      </c>
      <c r="L47" s="33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33"/>
      <c r="F48" s="229">
        <f>SUM(F46:G47)</f>
        <v>0</v>
      </c>
      <c r="G48" s="230"/>
      <c r="H48" s="43"/>
      <c r="I48" s="43"/>
      <c r="J48" s="43"/>
      <c r="K48" s="6"/>
      <c r="L48" s="33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33"/>
      <c r="F49" s="225">
        <v>0</v>
      </c>
      <c r="G49" s="226"/>
      <c r="H49" s="43"/>
      <c r="I49" s="43"/>
      <c r="J49" s="43"/>
      <c r="K49" s="6"/>
      <c r="L49" s="33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33"/>
      <c r="F50" s="229">
        <f>SUM(F48:G49)</f>
        <v>0</v>
      </c>
      <c r="G50" s="230"/>
      <c r="H50" s="43"/>
      <c r="I50" s="43"/>
      <c r="J50" s="43"/>
      <c r="K50" s="6"/>
      <c r="L50" s="33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33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33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33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33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33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33"/>
      <c r="F56" s="233">
        <f>+M46-F55</f>
        <v>3360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3360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61"/>
      <c r="C59" s="16"/>
      <c r="D59" s="16"/>
      <c r="E59" s="16"/>
      <c r="F59" s="16"/>
      <c r="G59" s="16"/>
      <c r="H59" s="6"/>
      <c r="I59" s="16"/>
      <c r="J59" s="16"/>
      <c r="K59" s="16"/>
      <c r="L59" s="16"/>
      <c r="M59" s="16"/>
      <c r="N59" s="62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118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227"/>
      <c r="J62" s="227"/>
      <c r="K62" s="227"/>
      <c r="L62" s="227"/>
      <c r="M62" s="227"/>
      <c r="N62" s="228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119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F47:G47"/>
    <mergeCell ref="M47:N47"/>
    <mergeCell ref="F48:G48"/>
    <mergeCell ref="C39:E39"/>
    <mergeCell ref="G39:I39"/>
    <mergeCell ref="M40:N40"/>
    <mergeCell ref="H41:I41"/>
    <mergeCell ref="M41:N41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V78"/>
  <sheetViews>
    <sheetView topLeftCell="A10" zoomScaleNormal="100" workbookViewId="0">
      <selection activeCell="S20" sqref="S20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10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</v>
      </c>
      <c r="K8" s="16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3360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21"/>
      <c r="B11" s="171">
        <f>$M$9</f>
        <v>3360</v>
      </c>
      <c r="C11" s="172"/>
      <c r="D11" s="173" t="s">
        <v>142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108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/>
      <c r="C16" s="6"/>
      <c r="D16" s="6"/>
      <c r="E16" s="18">
        <v>6</v>
      </c>
      <c r="F16" s="16" t="s">
        <v>5</v>
      </c>
      <c r="G16" s="179" t="s">
        <v>12</v>
      </c>
      <c r="H16" s="179"/>
      <c r="I16" s="16" t="s">
        <v>13</v>
      </c>
      <c r="J16" s="18">
        <v>8</v>
      </c>
      <c r="K16" s="16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6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16" t="s">
        <v>28</v>
      </c>
      <c r="F24" s="204">
        <v>1120</v>
      </c>
      <c r="G24" s="205"/>
      <c r="H24" s="6" t="s">
        <v>29</v>
      </c>
      <c r="I24" s="6"/>
      <c r="J24" s="11"/>
      <c r="K24" s="6"/>
      <c r="L24" s="6"/>
      <c r="M24" s="206"/>
      <c r="N24" s="207"/>
    </row>
    <row r="25" spans="1:22">
      <c r="A25" s="5"/>
      <c r="B25" s="5" t="s">
        <v>30</v>
      </c>
      <c r="C25" s="6"/>
      <c r="D25" s="23"/>
      <c r="E25" s="16" t="s">
        <v>28</v>
      </c>
      <c r="F25" s="208"/>
      <c r="G25" s="208"/>
      <c r="H25" s="6" t="s">
        <v>29</v>
      </c>
      <c r="I25" s="6"/>
      <c r="J25" s="11"/>
      <c r="K25" s="6" t="s">
        <v>31</v>
      </c>
      <c r="L25" s="6"/>
      <c r="M25" s="209">
        <f>D24*F24+D25*F25+D26*F26</f>
        <v>3360</v>
      </c>
      <c r="N25" s="210"/>
    </row>
    <row r="26" spans="1:22">
      <c r="A26" s="5"/>
      <c r="B26" s="22" t="s">
        <v>32</v>
      </c>
      <c r="C26" s="6"/>
      <c r="D26" s="24"/>
      <c r="E26" s="16"/>
      <c r="F26" s="211"/>
      <c r="G26" s="211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79" t="s">
        <v>33</v>
      </c>
      <c r="D27" s="179"/>
      <c r="E27" s="179"/>
      <c r="F27" s="16" t="s">
        <v>28</v>
      </c>
      <c r="G27" s="179" t="s">
        <v>34</v>
      </c>
      <c r="H27" s="179"/>
      <c r="I27" s="179"/>
      <c r="J27" s="25"/>
      <c r="K27" s="6" t="s">
        <v>35</v>
      </c>
      <c r="L27" s="6"/>
      <c r="M27" s="6"/>
      <c r="N27" s="26"/>
    </row>
    <row r="28" spans="1:22">
      <c r="A28" s="5"/>
      <c r="B28" s="5" t="s">
        <v>5</v>
      </c>
      <c r="C28" s="179" t="s">
        <v>34</v>
      </c>
      <c r="D28" s="179"/>
      <c r="E28" s="179"/>
      <c r="F28" s="27" t="s">
        <v>28</v>
      </c>
      <c r="G28" s="179" t="s">
        <v>36</v>
      </c>
      <c r="H28" s="179"/>
      <c r="I28" s="179"/>
      <c r="J28" s="25"/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34</v>
      </c>
      <c r="D29" s="179"/>
      <c r="E29" s="179"/>
      <c r="F29" s="27" t="s">
        <v>28</v>
      </c>
      <c r="G29" s="179" t="s">
        <v>33</v>
      </c>
      <c r="H29" s="179"/>
      <c r="I29" s="179"/>
      <c r="J29" s="25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244" t="s">
        <v>37</v>
      </c>
      <c r="D30" s="244"/>
      <c r="E30" s="244"/>
      <c r="F30" s="27" t="s">
        <v>28</v>
      </c>
      <c r="G30" s="245" t="s">
        <v>79</v>
      </c>
      <c r="H30" s="245"/>
      <c r="I30" s="245"/>
      <c r="J30" s="28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/>
      <c r="D31" s="244"/>
      <c r="E31" s="244"/>
      <c r="F31" s="27" t="s">
        <v>28</v>
      </c>
      <c r="G31" s="245"/>
      <c r="H31" s="245"/>
      <c r="I31" s="245"/>
      <c r="J31" s="28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/>
      <c r="D32" s="244"/>
      <c r="E32" s="244"/>
      <c r="F32" s="27" t="s">
        <v>28</v>
      </c>
      <c r="G32" s="245"/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/>
      <c r="D33" s="202"/>
      <c r="E33" s="202"/>
      <c r="F33" s="27" t="s">
        <v>28</v>
      </c>
      <c r="G33" s="202"/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6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6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6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6"/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32">
        <f>SUM(J27:J39)</f>
        <v>0</v>
      </c>
      <c r="K40" s="6"/>
      <c r="L40" s="33"/>
      <c r="M40" s="209">
        <f>M25</f>
        <v>3360</v>
      </c>
      <c r="N40" s="210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77" t="s">
        <v>39</v>
      </c>
      <c r="I41" s="177"/>
      <c r="J41" s="34">
        <v>1.6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219"/>
      <c r="H42" s="219"/>
      <c r="I42" s="219"/>
      <c r="J42" s="219"/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41"/>
      <c r="I43" s="41"/>
      <c r="J43" s="42"/>
      <c r="K43" s="42"/>
      <c r="L43" s="43" t="s">
        <v>32</v>
      </c>
      <c r="M43" s="204">
        <f>J40*J41</f>
        <v>0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J44" s="42"/>
      <c r="K44" s="42"/>
      <c r="L44" s="43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43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33"/>
      <c r="F46" s="223">
        <v>0</v>
      </c>
      <c r="G46" s="224"/>
      <c r="H46" s="43"/>
      <c r="I46" s="43"/>
      <c r="J46" s="43"/>
      <c r="K46" s="6" t="s">
        <v>47</v>
      </c>
      <c r="L46" s="33"/>
      <c r="M46" s="181">
        <f>M43+M42+M40+M44+M45</f>
        <v>3360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33"/>
      <c r="F47" s="225">
        <v>0</v>
      </c>
      <c r="G47" s="226"/>
      <c r="H47" s="43"/>
      <c r="I47" s="43"/>
      <c r="J47" s="43"/>
      <c r="K47" s="6" t="s">
        <v>49</v>
      </c>
      <c r="L47" s="33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33"/>
      <c r="F48" s="229">
        <f>SUM(F46:G47)</f>
        <v>0</v>
      </c>
      <c r="G48" s="230"/>
      <c r="H48" s="43"/>
      <c r="I48" s="43"/>
      <c r="J48" s="43"/>
      <c r="K48" s="6"/>
      <c r="L48" s="33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33"/>
      <c r="F49" s="225">
        <v>0</v>
      </c>
      <c r="G49" s="226"/>
      <c r="H49" s="43"/>
      <c r="I49" s="43"/>
      <c r="J49" s="43"/>
      <c r="K49" s="6"/>
      <c r="L49" s="33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33"/>
      <c r="F50" s="229">
        <f>SUM(F48:G49)</f>
        <v>0</v>
      </c>
      <c r="G50" s="230"/>
      <c r="H50" s="43"/>
      <c r="I50" s="43"/>
      <c r="J50" s="43"/>
      <c r="K50" s="6"/>
      <c r="L50" s="33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33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33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33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33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33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33"/>
      <c r="F56" s="233">
        <f>+M46-F55</f>
        <v>3360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3360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61"/>
      <c r="C59" s="16"/>
      <c r="D59" s="16"/>
      <c r="E59" s="16"/>
      <c r="F59" s="16"/>
      <c r="G59" s="16"/>
      <c r="H59" s="6"/>
      <c r="I59" s="16"/>
      <c r="J59" s="16"/>
      <c r="K59" s="16"/>
      <c r="L59" s="16"/>
      <c r="M59" s="16"/>
      <c r="N59" s="62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112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227"/>
      <c r="J62" s="227"/>
      <c r="K62" s="227"/>
      <c r="L62" s="227"/>
      <c r="M62" s="227"/>
      <c r="N62" s="228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113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F47:G47"/>
    <mergeCell ref="M47:N47"/>
    <mergeCell ref="F48:G48"/>
    <mergeCell ref="C39:E39"/>
    <mergeCell ref="G39:I39"/>
    <mergeCell ref="M40:N40"/>
    <mergeCell ref="H41:I41"/>
    <mergeCell ref="M41:N41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9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</v>
      </c>
      <c r="K8" s="16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7024.4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21"/>
      <c r="B11" s="171">
        <f>$M$9</f>
        <v>7024.4</v>
      </c>
      <c r="C11" s="172"/>
      <c r="D11" s="173" t="s">
        <v>111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108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/>
      <c r="C16" s="6"/>
      <c r="D16" s="6"/>
      <c r="E16" s="18">
        <v>6</v>
      </c>
      <c r="F16" s="16" t="s">
        <v>5</v>
      </c>
      <c r="G16" s="179" t="s">
        <v>12</v>
      </c>
      <c r="H16" s="179"/>
      <c r="I16" s="16" t="s">
        <v>13</v>
      </c>
      <c r="J16" s="18">
        <v>8</v>
      </c>
      <c r="K16" s="16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6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16" t="s">
        <v>28</v>
      </c>
      <c r="F24" s="204">
        <v>2000</v>
      </c>
      <c r="G24" s="205"/>
      <c r="H24" s="6" t="s">
        <v>29</v>
      </c>
      <c r="I24" s="6"/>
      <c r="J24" s="11"/>
      <c r="K24" s="6"/>
      <c r="L24" s="6"/>
      <c r="M24" s="206"/>
      <c r="N24" s="207"/>
    </row>
    <row r="25" spans="1:22">
      <c r="A25" s="5"/>
      <c r="B25" s="5" t="s">
        <v>30</v>
      </c>
      <c r="C25" s="6"/>
      <c r="D25" s="23">
        <v>1</v>
      </c>
      <c r="E25" s="16" t="s">
        <v>28</v>
      </c>
      <c r="F25" s="208">
        <v>1100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D24*F24+D25*F25+D26*F26</f>
        <v>5100</v>
      </c>
      <c r="N25" s="210"/>
    </row>
    <row r="26" spans="1:22">
      <c r="A26" s="5"/>
      <c r="B26" s="22" t="s">
        <v>32</v>
      </c>
      <c r="C26" s="6"/>
      <c r="D26" s="24"/>
      <c r="E26" s="16"/>
      <c r="F26" s="211"/>
      <c r="G26" s="211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79" t="s">
        <v>33</v>
      </c>
      <c r="D27" s="179"/>
      <c r="E27" s="179"/>
      <c r="F27" s="16" t="s">
        <v>28</v>
      </c>
      <c r="G27" s="179" t="s">
        <v>34</v>
      </c>
      <c r="H27" s="179"/>
      <c r="I27" s="179"/>
      <c r="J27" s="25">
        <v>435</v>
      </c>
      <c r="K27" s="6" t="s">
        <v>35</v>
      </c>
      <c r="L27" s="6"/>
      <c r="M27" s="6"/>
      <c r="N27" s="26"/>
    </row>
    <row r="28" spans="1:22">
      <c r="A28" s="5"/>
      <c r="B28" s="5" t="s">
        <v>5</v>
      </c>
      <c r="C28" s="179" t="s">
        <v>34</v>
      </c>
      <c r="D28" s="179"/>
      <c r="E28" s="179"/>
      <c r="F28" s="27" t="s">
        <v>28</v>
      </c>
      <c r="G28" s="179" t="s">
        <v>36</v>
      </c>
      <c r="H28" s="179"/>
      <c r="I28" s="179"/>
      <c r="J28" s="25">
        <v>94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34</v>
      </c>
      <c r="D29" s="179"/>
      <c r="E29" s="179"/>
      <c r="F29" s="27" t="s">
        <v>28</v>
      </c>
      <c r="G29" s="179" t="s">
        <v>33</v>
      </c>
      <c r="H29" s="179"/>
      <c r="I29" s="179"/>
      <c r="J29" s="25">
        <v>435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244" t="s">
        <v>37</v>
      </c>
      <c r="D30" s="244"/>
      <c r="E30" s="244"/>
      <c r="F30" s="27" t="s">
        <v>28</v>
      </c>
      <c r="G30" s="245" t="s">
        <v>79</v>
      </c>
      <c r="H30" s="245"/>
      <c r="I30" s="245"/>
      <c r="J30" s="28">
        <v>100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/>
      <c r="D31" s="244"/>
      <c r="E31" s="244"/>
      <c r="F31" s="27" t="s">
        <v>28</v>
      </c>
      <c r="G31" s="245"/>
      <c r="H31" s="245"/>
      <c r="I31" s="245"/>
      <c r="J31" s="28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/>
      <c r="D32" s="244"/>
      <c r="E32" s="244"/>
      <c r="F32" s="27" t="s">
        <v>28</v>
      </c>
      <c r="G32" s="245"/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/>
      <c r="D33" s="202"/>
      <c r="E33" s="202"/>
      <c r="F33" s="27" t="s">
        <v>28</v>
      </c>
      <c r="G33" s="202"/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6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6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6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6"/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32">
        <f>SUM(J27:J39)</f>
        <v>1064</v>
      </c>
      <c r="K40" s="6"/>
      <c r="L40" s="33"/>
      <c r="M40" s="209">
        <f>M25</f>
        <v>5100</v>
      </c>
      <c r="N40" s="210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77" t="s">
        <v>39</v>
      </c>
      <c r="I41" s="177"/>
      <c r="J41" s="34">
        <v>1.6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219"/>
      <c r="H42" s="219"/>
      <c r="I42" s="219"/>
      <c r="J42" s="219"/>
      <c r="K42" s="219" t="s">
        <v>42</v>
      </c>
      <c r="L42" s="220"/>
      <c r="M42" s="217">
        <f>111*2</f>
        <v>222</v>
      </c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41"/>
      <c r="I43" s="41"/>
      <c r="J43" s="42"/>
      <c r="K43" s="42"/>
      <c r="L43" s="43" t="s">
        <v>32</v>
      </c>
      <c r="M43" s="204">
        <f>J40*J41</f>
        <v>1702.4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J44" s="42"/>
      <c r="K44" s="42"/>
      <c r="L44" s="43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43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33"/>
      <c r="F46" s="223">
        <v>0</v>
      </c>
      <c r="G46" s="224"/>
      <c r="H46" s="43"/>
      <c r="I46" s="43"/>
      <c r="J46" s="43"/>
      <c r="K46" s="6" t="s">
        <v>47</v>
      </c>
      <c r="L46" s="33"/>
      <c r="M46" s="181">
        <f>M43+M42+M40+M44+M45</f>
        <v>7024.4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33"/>
      <c r="F47" s="225">
        <v>0</v>
      </c>
      <c r="G47" s="226"/>
      <c r="H47" s="43"/>
      <c r="I47" s="43"/>
      <c r="J47" s="43"/>
      <c r="K47" s="6" t="s">
        <v>49</v>
      </c>
      <c r="L47" s="33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33"/>
      <c r="F48" s="229">
        <f>SUM(F46:G47)</f>
        <v>0</v>
      </c>
      <c r="G48" s="230"/>
      <c r="H48" s="43"/>
      <c r="I48" s="43"/>
      <c r="J48" s="43"/>
      <c r="K48" s="6"/>
      <c r="L48" s="33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33"/>
      <c r="F49" s="225">
        <v>0</v>
      </c>
      <c r="G49" s="226"/>
      <c r="H49" s="43"/>
      <c r="I49" s="43"/>
      <c r="J49" s="43"/>
      <c r="K49" s="6"/>
      <c r="L49" s="33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33"/>
      <c r="F50" s="229">
        <f>SUM(F48:G49)</f>
        <v>0</v>
      </c>
      <c r="G50" s="230"/>
      <c r="H50" s="43"/>
      <c r="I50" s="43"/>
      <c r="J50" s="43"/>
      <c r="K50" s="6"/>
      <c r="L50" s="33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33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33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33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33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33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33"/>
      <c r="F56" s="233">
        <f>+M46-F55</f>
        <v>7024.4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7024.4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61"/>
      <c r="C59" s="16"/>
      <c r="D59" s="16"/>
      <c r="E59" s="16"/>
      <c r="F59" s="16"/>
      <c r="G59" s="16"/>
      <c r="H59" s="6"/>
      <c r="I59" s="16"/>
      <c r="J59" s="16"/>
      <c r="K59" s="16"/>
      <c r="L59" s="16"/>
      <c r="M59" s="16"/>
      <c r="N59" s="62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109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227"/>
      <c r="J62" s="227"/>
      <c r="K62" s="227"/>
      <c r="L62" s="227"/>
      <c r="M62" s="227"/>
      <c r="N62" s="228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110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F47:G47"/>
    <mergeCell ref="M47:N47"/>
    <mergeCell ref="F48:G48"/>
    <mergeCell ref="C39:E39"/>
    <mergeCell ref="G39:I39"/>
    <mergeCell ref="M40:N40"/>
    <mergeCell ref="H41:I41"/>
    <mergeCell ref="M41:N41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V78"/>
  <sheetViews>
    <sheetView zoomScaleNormal="100" workbookViewId="0">
      <selection activeCell="W10" sqref="W10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8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</v>
      </c>
      <c r="K8" s="15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3360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171">
        <f>$M$9</f>
        <v>3360</v>
      </c>
      <c r="C11" s="172"/>
      <c r="D11" s="173" t="s">
        <v>134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105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/>
      <c r="C16" s="6"/>
      <c r="D16" s="6"/>
      <c r="E16" s="18">
        <v>6</v>
      </c>
      <c r="F16" s="15" t="s">
        <v>5</v>
      </c>
      <c r="G16" s="179" t="s">
        <v>12</v>
      </c>
      <c r="H16" s="179"/>
      <c r="I16" s="15" t="s">
        <v>13</v>
      </c>
      <c r="J16" s="18">
        <v>8</v>
      </c>
      <c r="K16" s="15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5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15" t="s">
        <v>28</v>
      </c>
      <c r="F24" s="204">
        <v>1120</v>
      </c>
      <c r="G24" s="205"/>
      <c r="H24" s="6" t="s">
        <v>29</v>
      </c>
      <c r="I24" s="6"/>
      <c r="J24" s="11"/>
      <c r="K24" s="6"/>
      <c r="L24" s="6"/>
      <c r="M24" s="206"/>
      <c r="N24" s="207"/>
    </row>
    <row r="25" spans="1:22">
      <c r="A25" s="5"/>
      <c r="B25" s="5" t="s">
        <v>30</v>
      </c>
      <c r="C25" s="6"/>
      <c r="D25" s="23"/>
      <c r="E25" s="15" t="s">
        <v>28</v>
      </c>
      <c r="F25" s="208"/>
      <c r="G25" s="208"/>
      <c r="H25" s="6" t="s">
        <v>29</v>
      </c>
      <c r="I25" s="6"/>
      <c r="J25" s="11"/>
      <c r="K25" s="6" t="s">
        <v>31</v>
      </c>
      <c r="L25" s="6"/>
      <c r="M25" s="209">
        <f>D24*F24+D25*F25+D26*F26</f>
        <v>3360</v>
      </c>
      <c r="N25" s="210"/>
    </row>
    <row r="26" spans="1:22">
      <c r="A26" s="5"/>
      <c r="B26" s="22" t="s">
        <v>32</v>
      </c>
      <c r="C26" s="6"/>
      <c r="D26" s="24"/>
      <c r="E26" s="15"/>
      <c r="F26" s="211"/>
      <c r="G26" s="211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79" t="s">
        <v>33</v>
      </c>
      <c r="D27" s="179"/>
      <c r="E27" s="179"/>
      <c r="F27" s="15" t="s">
        <v>28</v>
      </c>
      <c r="G27" s="179" t="s">
        <v>34</v>
      </c>
      <c r="H27" s="179"/>
      <c r="I27" s="179"/>
      <c r="J27" s="25"/>
      <c r="K27" s="6" t="s">
        <v>35</v>
      </c>
      <c r="L27" s="6"/>
      <c r="M27" s="6"/>
      <c r="N27" s="26"/>
    </row>
    <row r="28" spans="1:22">
      <c r="A28" s="5"/>
      <c r="B28" s="5" t="s">
        <v>5</v>
      </c>
      <c r="C28" s="179" t="s">
        <v>34</v>
      </c>
      <c r="D28" s="179"/>
      <c r="E28" s="179"/>
      <c r="F28" s="27" t="s">
        <v>28</v>
      </c>
      <c r="G28" s="179" t="s">
        <v>36</v>
      </c>
      <c r="H28" s="179"/>
      <c r="I28" s="179"/>
      <c r="J28" s="25"/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36</v>
      </c>
      <c r="D29" s="179"/>
      <c r="E29" s="179"/>
      <c r="F29" s="27" t="s">
        <v>28</v>
      </c>
      <c r="G29" s="179" t="s">
        <v>33</v>
      </c>
      <c r="H29" s="179"/>
      <c r="I29" s="179"/>
      <c r="J29" s="25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244" t="s">
        <v>37</v>
      </c>
      <c r="D30" s="244"/>
      <c r="E30" s="244"/>
      <c r="F30" s="27" t="s">
        <v>28</v>
      </c>
      <c r="G30" s="245" t="s">
        <v>79</v>
      </c>
      <c r="H30" s="245"/>
      <c r="I30" s="245"/>
      <c r="J30" s="28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/>
      <c r="D31" s="244"/>
      <c r="E31" s="244"/>
      <c r="F31" s="27" t="s">
        <v>28</v>
      </c>
      <c r="G31" s="245"/>
      <c r="H31" s="245"/>
      <c r="I31" s="245"/>
      <c r="J31" s="28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/>
      <c r="D32" s="244"/>
      <c r="E32" s="244"/>
      <c r="F32" s="27" t="s">
        <v>28</v>
      </c>
      <c r="G32" s="245"/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/>
      <c r="D33" s="202"/>
      <c r="E33" s="202"/>
      <c r="F33" s="27" t="s">
        <v>28</v>
      </c>
      <c r="G33" s="202"/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5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5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5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5"/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32">
        <f>SUM(J27:J39)</f>
        <v>0</v>
      </c>
      <c r="K40" s="6"/>
      <c r="L40" s="33"/>
      <c r="M40" s="209">
        <f>M25</f>
        <v>3360</v>
      </c>
      <c r="N40" s="210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77" t="s">
        <v>39</v>
      </c>
      <c r="I41" s="177"/>
      <c r="J41" s="34">
        <v>1.6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219"/>
      <c r="H42" s="219"/>
      <c r="I42" s="219"/>
      <c r="J42" s="219"/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41"/>
      <c r="I43" s="41"/>
      <c r="J43" s="42"/>
      <c r="K43" s="42"/>
      <c r="L43" s="43" t="s">
        <v>32</v>
      </c>
      <c r="M43" s="204">
        <f>J40*J41</f>
        <v>0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J44" s="42"/>
      <c r="K44" s="42"/>
      <c r="L44" s="43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43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33"/>
      <c r="F46" s="223">
        <v>0</v>
      </c>
      <c r="G46" s="224"/>
      <c r="H46" s="43"/>
      <c r="I46" s="43"/>
      <c r="J46" s="43"/>
      <c r="K46" s="6" t="s">
        <v>47</v>
      </c>
      <c r="L46" s="33"/>
      <c r="M46" s="181">
        <f>M43+M42+M40+M44+M45</f>
        <v>3360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33"/>
      <c r="F47" s="225">
        <v>0</v>
      </c>
      <c r="G47" s="226"/>
      <c r="H47" s="43"/>
      <c r="I47" s="43"/>
      <c r="J47" s="43"/>
      <c r="K47" s="6" t="s">
        <v>49</v>
      </c>
      <c r="L47" s="33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33"/>
      <c r="F48" s="229">
        <f>SUM(F46:G47)</f>
        <v>0</v>
      </c>
      <c r="G48" s="230"/>
      <c r="H48" s="43"/>
      <c r="I48" s="43"/>
      <c r="J48" s="43"/>
      <c r="K48" s="6"/>
      <c r="L48" s="33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33"/>
      <c r="F49" s="225">
        <v>0</v>
      </c>
      <c r="G49" s="226"/>
      <c r="H49" s="43"/>
      <c r="I49" s="43"/>
      <c r="J49" s="43"/>
      <c r="K49" s="6"/>
      <c r="L49" s="33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33"/>
      <c r="F50" s="229">
        <f>SUM(F48:G49)</f>
        <v>0</v>
      </c>
      <c r="G50" s="230"/>
      <c r="H50" s="43"/>
      <c r="I50" s="43"/>
      <c r="J50" s="43"/>
      <c r="K50" s="6"/>
      <c r="L50" s="33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33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33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33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33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33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33"/>
      <c r="F56" s="233">
        <f>+M46-F55</f>
        <v>3360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3360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61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2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106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227"/>
      <c r="J62" s="227"/>
      <c r="K62" s="227"/>
      <c r="L62" s="227"/>
      <c r="M62" s="227"/>
      <c r="N62" s="228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107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58:G58"/>
    <mergeCell ref="I58:N58"/>
    <mergeCell ref="F56:G56"/>
    <mergeCell ref="B63:G63"/>
    <mergeCell ref="I63:N63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C39:E39"/>
    <mergeCell ref="G39:I39"/>
    <mergeCell ref="M40:N40"/>
    <mergeCell ref="H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V78"/>
  <sheetViews>
    <sheetView zoomScaleNormal="100" workbookViewId="0">
      <selection activeCell="U20" sqref="U20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7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</v>
      </c>
      <c r="K8" s="15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4000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171">
        <f>$M$9</f>
        <v>4000</v>
      </c>
      <c r="C11" s="172"/>
      <c r="D11" s="173" t="s">
        <v>104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92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/>
      <c r="C16" s="6"/>
      <c r="D16" s="6"/>
      <c r="E16" s="18">
        <v>6</v>
      </c>
      <c r="F16" s="15" t="s">
        <v>5</v>
      </c>
      <c r="G16" s="179" t="s">
        <v>12</v>
      </c>
      <c r="H16" s="179"/>
      <c r="I16" s="15" t="s">
        <v>13</v>
      </c>
      <c r="J16" s="18">
        <v>9</v>
      </c>
      <c r="K16" s="15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5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15" t="s">
        <v>28</v>
      </c>
      <c r="F24" s="204">
        <v>1120</v>
      </c>
      <c r="G24" s="205"/>
      <c r="H24" s="6" t="s">
        <v>29</v>
      </c>
      <c r="I24" s="6"/>
      <c r="J24" s="11"/>
      <c r="K24" s="6"/>
      <c r="L24" s="6"/>
      <c r="M24" s="206"/>
      <c r="N24" s="207"/>
    </row>
    <row r="25" spans="1:22">
      <c r="A25" s="5"/>
      <c r="B25" s="5" t="s">
        <v>30</v>
      </c>
      <c r="C25" s="6"/>
      <c r="D25" s="23">
        <v>1</v>
      </c>
      <c r="E25" s="15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D24*F24+D25*F25+D26*F26</f>
        <v>4000</v>
      </c>
      <c r="N25" s="210"/>
    </row>
    <row r="26" spans="1:22">
      <c r="A26" s="5"/>
      <c r="B26" s="22" t="s">
        <v>32</v>
      </c>
      <c r="C26" s="6"/>
      <c r="D26" s="24"/>
      <c r="E26" s="15"/>
      <c r="F26" s="211"/>
      <c r="G26" s="211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79" t="s">
        <v>33</v>
      </c>
      <c r="D27" s="179"/>
      <c r="E27" s="179"/>
      <c r="F27" s="15" t="s">
        <v>28</v>
      </c>
      <c r="G27" s="179" t="s">
        <v>93</v>
      </c>
      <c r="H27" s="179"/>
      <c r="I27" s="179"/>
      <c r="J27" s="25"/>
      <c r="K27" s="6" t="s">
        <v>35</v>
      </c>
      <c r="L27" s="6"/>
      <c r="M27" s="6"/>
      <c r="N27" s="26"/>
    </row>
    <row r="28" spans="1:22">
      <c r="A28" s="5"/>
      <c r="B28" s="5" t="s">
        <v>5</v>
      </c>
      <c r="C28" s="179" t="s">
        <v>93</v>
      </c>
      <c r="D28" s="179"/>
      <c r="E28" s="179"/>
      <c r="F28" s="27" t="s">
        <v>28</v>
      </c>
      <c r="G28" s="179" t="s">
        <v>94</v>
      </c>
      <c r="H28" s="179"/>
      <c r="I28" s="179"/>
      <c r="J28" s="25"/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94</v>
      </c>
      <c r="D29" s="179"/>
      <c r="E29" s="179"/>
      <c r="F29" s="27" t="s">
        <v>28</v>
      </c>
      <c r="G29" s="179" t="s">
        <v>93</v>
      </c>
      <c r="H29" s="179"/>
      <c r="I29" s="179"/>
      <c r="J29" s="25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244" t="s">
        <v>93</v>
      </c>
      <c r="D30" s="244"/>
      <c r="E30" s="244"/>
      <c r="F30" s="27" t="s">
        <v>28</v>
      </c>
      <c r="G30" s="245" t="s">
        <v>94</v>
      </c>
      <c r="H30" s="245"/>
      <c r="I30" s="245"/>
      <c r="J30" s="28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 t="s">
        <v>94</v>
      </c>
      <c r="D31" s="244"/>
      <c r="E31" s="244"/>
      <c r="F31" s="27" t="s">
        <v>28</v>
      </c>
      <c r="G31" s="245" t="s">
        <v>95</v>
      </c>
      <c r="H31" s="245"/>
      <c r="I31" s="245"/>
      <c r="J31" s="28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 t="s">
        <v>95</v>
      </c>
      <c r="D32" s="244"/>
      <c r="E32" s="244"/>
      <c r="F32" s="27" t="s">
        <v>28</v>
      </c>
      <c r="G32" s="245" t="s">
        <v>83</v>
      </c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83</v>
      </c>
      <c r="D33" s="202"/>
      <c r="E33" s="202"/>
      <c r="F33" s="27" t="s">
        <v>28</v>
      </c>
      <c r="G33" s="202" t="s">
        <v>96</v>
      </c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 t="s">
        <v>97</v>
      </c>
      <c r="D34" s="179"/>
      <c r="E34" s="179"/>
      <c r="F34" s="27" t="s">
        <v>28</v>
      </c>
      <c r="G34" s="179" t="s">
        <v>98</v>
      </c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 t="s">
        <v>37</v>
      </c>
      <c r="D35" s="202"/>
      <c r="E35" s="202"/>
      <c r="F35" s="27" t="s">
        <v>28</v>
      </c>
      <c r="G35" s="202" t="s">
        <v>37</v>
      </c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5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5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5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5"/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32">
        <f>SUM(J27:J39)</f>
        <v>0</v>
      </c>
      <c r="K40" s="6"/>
      <c r="L40" s="33"/>
      <c r="M40" s="209">
        <f>M25</f>
        <v>4000</v>
      </c>
      <c r="N40" s="210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77" t="s">
        <v>39</v>
      </c>
      <c r="I41" s="177"/>
      <c r="J41" s="34">
        <v>1.6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219"/>
      <c r="H42" s="219"/>
      <c r="I42" s="219"/>
      <c r="J42" s="219"/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41"/>
      <c r="I43" s="41"/>
      <c r="J43" s="42"/>
      <c r="K43" s="42"/>
      <c r="L43" s="43" t="s">
        <v>32</v>
      </c>
      <c r="M43" s="204">
        <f>J40*J41</f>
        <v>0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J44" s="42"/>
      <c r="K44" s="42"/>
      <c r="L44" s="43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43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33"/>
      <c r="F46" s="223">
        <v>0</v>
      </c>
      <c r="G46" s="224"/>
      <c r="H46" s="43"/>
      <c r="I46" s="43"/>
      <c r="J46" s="43"/>
      <c r="K46" s="6" t="s">
        <v>47</v>
      </c>
      <c r="L46" s="33"/>
      <c r="M46" s="181">
        <f>M43+M42+M40+M44+M45</f>
        <v>4000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33"/>
      <c r="F47" s="225">
        <v>0</v>
      </c>
      <c r="G47" s="226"/>
      <c r="H47" s="43"/>
      <c r="I47" s="43"/>
      <c r="J47" s="43"/>
      <c r="K47" s="6" t="s">
        <v>49</v>
      </c>
      <c r="L47" s="33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33"/>
      <c r="F48" s="229">
        <f>SUM(F46:G47)</f>
        <v>0</v>
      </c>
      <c r="G48" s="230"/>
      <c r="H48" s="43"/>
      <c r="I48" s="43"/>
      <c r="J48" s="43"/>
      <c r="K48" s="6"/>
      <c r="L48" s="33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33"/>
      <c r="F49" s="225">
        <v>0</v>
      </c>
      <c r="G49" s="226"/>
      <c r="H49" s="43"/>
      <c r="I49" s="43"/>
      <c r="J49" s="43"/>
      <c r="K49" s="6"/>
      <c r="L49" s="33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33"/>
      <c r="F50" s="229">
        <f>SUM(F48:G49)</f>
        <v>0</v>
      </c>
      <c r="G50" s="230"/>
      <c r="H50" s="43"/>
      <c r="I50" s="43"/>
      <c r="J50" s="43"/>
      <c r="K50" s="6"/>
      <c r="L50" s="33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33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33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33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33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33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33"/>
      <c r="F56" s="233">
        <f>+M46-F55</f>
        <v>4000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4000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61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2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102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227"/>
      <c r="J62" s="227"/>
      <c r="K62" s="227"/>
      <c r="L62" s="227"/>
      <c r="M62" s="227"/>
      <c r="N62" s="228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103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58:G58"/>
    <mergeCell ref="I58:N58"/>
    <mergeCell ref="F56:G56"/>
    <mergeCell ref="B63:G63"/>
    <mergeCell ref="I63:N63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C39:E39"/>
    <mergeCell ref="G39:I39"/>
    <mergeCell ref="M40:N40"/>
    <mergeCell ref="H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V78"/>
  <sheetViews>
    <sheetView topLeftCell="A10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6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</v>
      </c>
      <c r="K8" s="15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5249.6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171">
        <f>$M$9</f>
        <v>5249.6</v>
      </c>
      <c r="C11" s="172"/>
      <c r="D11" s="173" t="s">
        <v>101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92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/>
      <c r="C16" s="6"/>
      <c r="D16" s="6"/>
      <c r="E16" s="18">
        <v>6</v>
      </c>
      <c r="F16" s="15" t="s">
        <v>5</v>
      </c>
      <c r="G16" s="179" t="s">
        <v>12</v>
      </c>
      <c r="H16" s="179"/>
      <c r="I16" s="15" t="s">
        <v>13</v>
      </c>
      <c r="J16" s="18">
        <v>9</v>
      </c>
      <c r="K16" s="15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5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15" t="s">
        <v>28</v>
      </c>
      <c r="F24" s="204">
        <v>1120</v>
      </c>
      <c r="G24" s="205"/>
      <c r="H24" s="6" t="s">
        <v>29</v>
      </c>
      <c r="I24" s="6"/>
      <c r="J24" s="11"/>
      <c r="K24" s="6"/>
      <c r="L24" s="6"/>
      <c r="M24" s="206"/>
      <c r="N24" s="207"/>
    </row>
    <row r="25" spans="1:22">
      <c r="A25" s="5"/>
      <c r="B25" s="5" t="s">
        <v>30</v>
      </c>
      <c r="C25" s="6"/>
      <c r="D25" s="23">
        <v>1</v>
      </c>
      <c r="E25" s="15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D24*F24+D25*F25+D26*F26</f>
        <v>4000</v>
      </c>
      <c r="N25" s="210"/>
    </row>
    <row r="26" spans="1:22">
      <c r="A26" s="5"/>
      <c r="B26" s="22" t="s">
        <v>32</v>
      </c>
      <c r="C26" s="6"/>
      <c r="D26" s="24"/>
      <c r="E26" s="15"/>
      <c r="F26" s="211"/>
      <c r="G26" s="211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79" t="s">
        <v>33</v>
      </c>
      <c r="D27" s="179"/>
      <c r="E27" s="179"/>
      <c r="F27" s="15" t="s">
        <v>28</v>
      </c>
      <c r="G27" s="179" t="s">
        <v>93</v>
      </c>
      <c r="H27" s="179"/>
      <c r="I27" s="179"/>
      <c r="J27" s="25">
        <v>252</v>
      </c>
      <c r="K27" s="6" t="s">
        <v>35</v>
      </c>
      <c r="L27" s="6"/>
      <c r="M27" s="6"/>
      <c r="N27" s="26"/>
    </row>
    <row r="28" spans="1:22">
      <c r="A28" s="5"/>
      <c r="B28" s="5" t="s">
        <v>5</v>
      </c>
      <c r="C28" s="179" t="s">
        <v>93</v>
      </c>
      <c r="D28" s="179"/>
      <c r="E28" s="179"/>
      <c r="F28" s="27" t="s">
        <v>28</v>
      </c>
      <c r="G28" s="179" t="s">
        <v>94</v>
      </c>
      <c r="H28" s="179"/>
      <c r="I28" s="179"/>
      <c r="J28" s="25">
        <v>33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94</v>
      </c>
      <c r="D29" s="179"/>
      <c r="E29" s="179"/>
      <c r="F29" s="27" t="s">
        <v>28</v>
      </c>
      <c r="G29" s="179" t="s">
        <v>93</v>
      </c>
      <c r="H29" s="179"/>
      <c r="I29" s="179"/>
      <c r="J29" s="25">
        <v>33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244" t="s">
        <v>93</v>
      </c>
      <c r="D30" s="244"/>
      <c r="E30" s="244"/>
      <c r="F30" s="27" t="s">
        <v>28</v>
      </c>
      <c r="G30" s="245" t="s">
        <v>94</v>
      </c>
      <c r="H30" s="245"/>
      <c r="I30" s="245"/>
      <c r="J30" s="28">
        <v>33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 t="s">
        <v>94</v>
      </c>
      <c r="D31" s="244"/>
      <c r="E31" s="244"/>
      <c r="F31" s="27" t="s">
        <v>28</v>
      </c>
      <c r="G31" s="245" t="s">
        <v>95</v>
      </c>
      <c r="H31" s="245"/>
      <c r="I31" s="245"/>
      <c r="J31" s="28">
        <v>36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 t="s">
        <v>95</v>
      </c>
      <c r="D32" s="244"/>
      <c r="E32" s="244"/>
      <c r="F32" s="27" t="s">
        <v>28</v>
      </c>
      <c r="G32" s="245" t="s">
        <v>83</v>
      </c>
      <c r="H32" s="245"/>
      <c r="I32" s="245"/>
      <c r="J32" s="28">
        <v>44</v>
      </c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83</v>
      </c>
      <c r="D33" s="202"/>
      <c r="E33" s="202"/>
      <c r="F33" s="27" t="s">
        <v>28</v>
      </c>
      <c r="G33" s="202" t="s">
        <v>96</v>
      </c>
      <c r="H33" s="202"/>
      <c r="I33" s="202"/>
      <c r="J33" s="28">
        <v>27</v>
      </c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 t="s">
        <v>97</v>
      </c>
      <c r="D34" s="179"/>
      <c r="E34" s="179"/>
      <c r="F34" s="27" t="s">
        <v>28</v>
      </c>
      <c r="G34" s="179" t="s">
        <v>98</v>
      </c>
      <c r="H34" s="179"/>
      <c r="I34" s="179"/>
      <c r="J34" s="25">
        <v>223</v>
      </c>
      <c r="K34" s="6" t="s">
        <v>35</v>
      </c>
      <c r="L34" s="6"/>
      <c r="M34" s="6"/>
      <c r="N34" s="13"/>
    </row>
    <row r="35" spans="1:18">
      <c r="A35" s="5"/>
      <c r="B35" s="5"/>
      <c r="C35" s="202" t="s">
        <v>37</v>
      </c>
      <c r="D35" s="202"/>
      <c r="E35" s="202"/>
      <c r="F35" s="27" t="s">
        <v>28</v>
      </c>
      <c r="G35" s="202" t="s">
        <v>37</v>
      </c>
      <c r="H35" s="202"/>
      <c r="I35" s="202"/>
      <c r="J35" s="29">
        <v>100</v>
      </c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5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5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5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5"/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32">
        <f>SUM(J27:J39)</f>
        <v>781</v>
      </c>
      <c r="K40" s="6"/>
      <c r="L40" s="33"/>
      <c r="M40" s="209">
        <f>M25</f>
        <v>4000</v>
      </c>
      <c r="N40" s="210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77" t="s">
        <v>39</v>
      </c>
      <c r="I41" s="177"/>
      <c r="J41" s="34">
        <v>1.6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219"/>
      <c r="H42" s="219"/>
      <c r="I42" s="219"/>
      <c r="J42" s="219"/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41"/>
      <c r="I43" s="41"/>
      <c r="J43" s="42"/>
      <c r="K43" s="42"/>
      <c r="L43" s="43" t="s">
        <v>32</v>
      </c>
      <c r="M43" s="204">
        <f>J40*J41</f>
        <v>1249.6000000000001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J44" s="42"/>
      <c r="K44" s="42"/>
      <c r="L44" s="43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43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33"/>
      <c r="F46" s="223">
        <v>0</v>
      </c>
      <c r="G46" s="224"/>
      <c r="H46" s="43"/>
      <c r="I46" s="43"/>
      <c r="J46" s="43"/>
      <c r="K46" s="6" t="s">
        <v>47</v>
      </c>
      <c r="L46" s="33"/>
      <c r="M46" s="181">
        <f>M43+M42+M40+M44+M45</f>
        <v>5249.6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33"/>
      <c r="F47" s="225">
        <v>0</v>
      </c>
      <c r="G47" s="226"/>
      <c r="H47" s="43"/>
      <c r="I47" s="43"/>
      <c r="J47" s="43"/>
      <c r="K47" s="6" t="s">
        <v>49</v>
      </c>
      <c r="L47" s="33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33"/>
      <c r="F48" s="229">
        <f>SUM(F46:G47)</f>
        <v>0</v>
      </c>
      <c r="G48" s="230"/>
      <c r="H48" s="43"/>
      <c r="I48" s="43"/>
      <c r="J48" s="43"/>
      <c r="K48" s="6"/>
      <c r="L48" s="33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33"/>
      <c r="F49" s="225">
        <v>0</v>
      </c>
      <c r="G49" s="226"/>
      <c r="H49" s="43"/>
      <c r="I49" s="43"/>
      <c r="J49" s="43"/>
      <c r="K49" s="6"/>
      <c r="L49" s="33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33"/>
      <c r="F50" s="229">
        <f>SUM(F48:G49)</f>
        <v>0</v>
      </c>
      <c r="G50" s="230"/>
      <c r="H50" s="43"/>
      <c r="I50" s="43"/>
      <c r="J50" s="43"/>
      <c r="K50" s="6"/>
      <c r="L50" s="33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33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33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33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33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33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33"/>
      <c r="F56" s="233">
        <f>+M46-F55</f>
        <v>5249.6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5249.6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61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2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99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227"/>
      <c r="J62" s="227"/>
      <c r="K62" s="227"/>
      <c r="L62" s="227"/>
      <c r="M62" s="227"/>
      <c r="N62" s="228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100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58:G58"/>
    <mergeCell ref="I58:N58"/>
    <mergeCell ref="F56:G56"/>
    <mergeCell ref="B63:G63"/>
    <mergeCell ref="I63:N63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C39:E39"/>
    <mergeCell ref="G39:I39"/>
    <mergeCell ref="M40:N40"/>
    <mergeCell ref="H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V78"/>
  <sheetViews>
    <sheetView topLeftCell="A22" zoomScaleNormal="100" workbookViewId="0">
      <selection activeCell="B16" sqref="B16:C16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5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</v>
      </c>
      <c r="K8" s="15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4251.2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171">
        <f>$M$9</f>
        <v>4251.2</v>
      </c>
      <c r="C11" s="172"/>
      <c r="D11" s="173" t="s">
        <v>90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91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8">
        <v>6</v>
      </c>
      <c r="F16" s="15" t="s">
        <v>5</v>
      </c>
      <c r="G16" s="179" t="s">
        <v>12</v>
      </c>
      <c r="H16" s="179"/>
      <c r="I16" s="15" t="s">
        <v>13</v>
      </c>
      <c r="J16" s="18">
        <v>9</v>
      </c>
      <c r="K16" s="15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5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15" t="s">
        <v>28</v>
      </c>
      <c r="F24" s="204">
        <v>1120</v>
      </c>
      <c r="G24" s="205"/>
      <c r="H24" s="6" t="s">
        <v>29</v>
      </c>
      <c r="I24" s="6"/>
      <c r="J24" s="11"/>
      <c r="K24" s="6"/>
      <c r="L24" s="6"/>
      <c r="M24" s="206"/>
      <c r="N24" s="207"/>
    </row>
    <row r="25" spans="1:22">
      <c r="A25" s="5"/>
      <c r="B25" s="5" t="s">
        <v>30</v>
      </c>
      <c r="C25" s="6"/>
      <c r="D25" s="23">
        <v>1</v>
      </c>
      <c r="E25" s="15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D24*F24+D25*F25+D26*F26</f>
        <v>2880</v>
      </c>
      <c r="N25" s="210"/>
    </row>
    <row r="26" spans="1:22">
      <c r="A26" s="5"/>
      <c r="B26" s="22" t="s">
        <v>32</v>
      </c>
      <c r="C26" s="6"/>
      <c r="D26" s="24"/>
      <c r="E26" s="15"/>
      <c r="F26" s="211"/>
      <c r="G26" s="211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79" t="s">
        <v>33</v>
      </c>
      <c r="D27" s="179"/>
      <c r="E27" s="179"/>
      <c r="F27" s="15" t="s">
        <v>28</v>
      </c>
      <c r="G27" s="179" t="s">
        <v>83</v>
      </c>
      <c r="H27" s="179"/>
      <c r="I27" s="179"/>
      <c r="J27" s="25">
        <v>197</v>
      </c>
      <c r="K27" s="6" t="s">
        <v>35</v>
      </c>
      <c r="L27" s="6"/>
      <c r="M27" s="6"/>
      <c r="N27" s="26"/>
    </row>
    <row r="28" spans="1:22">
      <c r="A28" s="5"/>
      <c r="B28" s="5" t="s">
        <v>5</v>
      </c>
      <c r="C28" s="179" t="s">
        <v>83</v>
      </c>
      <c r="D28" s="179"/>
      <c r="E28" s="179"/>
      <c r="F28" s="27" t="s">
        <v>28</v>
      </c>
      <c r="G28" s="179" t="s">
        <v>84</v>
      </c>
      <c r="H28" s="179"/>
      <c r="I28" s="179"/>
      <c r="J28" s="25">
        <v>15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84</v>
      </c>
      <c r="D29" s="179"/>
      <c r="E29" s="179"/>
      <c r="F29" s="27" t="s">
        <v>28</v>
      </c>
      <c r="G29" s="179" t="s">
        <v>83</v>
      </c>
      <c r="H29" s="179"/>
      <c r="I29" s="179"/>
      <c r="J29" s="25">
        <v>15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244" t="s">
        <v>83</v>
      </c>
      <c r="D30" s="244"/>
      <c r="E30" s="244"/>
      <c r="F30" s="27" t="s">
        <v>28</v>
      </c>
      <c r="G30" s="245" t="s">
        <v>84</v>
      </c>
      <c r="H30" s="245"/>
      <c r="I30" s="245"/>
      <c r="J30" s="28">
        <v>15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 t="s">
        <v>84</v>
      </c>
      <c r="D31" s="244"/>
      <c r="E31" s="244"/>
      <c r="F31" s="27" t="s">
        <v>28</v>
      </c>
      <c r="G31" s="245" t="s">
        <v>83</v>
      </c>
      <c r="H31" s="245"/>
      <c r="I31" s="245"/>
      <c r="J31" s="28">
        <v>15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 t="s">
        <v>83</v>
      </c>
      <c r="D32" s="244"/>
      <c r="E32" s="244"/>
      <c r="F32" s="27" t="s">
        <v>28</v>
      </c>
      <c r="G32" s="245" t="s">
        <v>85</v>
      </c>
      <c r="H32" s="245"/>
      <c r="I32" s="245"/>
      <c r="J32" s="28">
        <v>140</v>
      </c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 t="s">
        <v>86</v>
      </c>
      <c r="D33" s="202"/>
      <c r="E33" s="202"/>
      <c r="F33" s="27" t="s">
        <v>28</v>
      </c>
      <c r="G33" s="202" t="s">
        <v>87</v>
      </c>
      <c r="H33" s="202"/>
      <c r="I33" s="202"/>
      <c r="J33" s="28">
        <v>23</v>
      </c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 t="s">
        <v>87</v>
      </c>
      <c r="D34" s="179"/>
      <c r="E34" s="179"/>
      <c r="F34" s="27" t="s">
        <v>28</v>
      </c>
      <c r="G34" s="179" t="s">
        <v>83</v>
      </c>
      <c r="H34" s="179"/>
      <c r="I34" s="179"/>
      <c r="J34" s="25">
        <v>140</v>
      </c>
      <c r="K34" s="6" t="s">
        <v>35</v>
      </c>
      <c r="L34" s="6"/>
      <c r="M34" s="6"/>
      <c r="N34" s="13"/>
    </row>
    <row r="35" spans="1:18">
      <c r="A35" s="5"/>
      <c r="B35" s="5"/>
      <c r="C35" s="202" t="s">
        <v>83</v>
      </c>
      <c r="D35" s="202"/>
      <c r="E35" s="202"/>
      <c r="F35" s="27" t="s">
        <v>28</v>
      </c>
      <c r="G35" s="202" t="s">
        <v>33</v>
      </c>
      <c r="H35" s="202"/>
      <c r="I35" s="202"/>
      <c r="J35" s="29">
        <v>197</v>
      </c>
      <c r="K35" s="6" t="s">
        <v>35</v>
      </c>
      <c r="L35" s="6"/>
      <c r="M35" s="6"/>
      <c r="N35" s="13"/>
    </row>
    <row r="36" spans="1:18">
      <c r="A36" s="5"/>
      <c r="B36" s="5"/>
      <c r="C36" s="202" t="s">
        <v>37</v>
      </c>
      <c r="D36" s="202"/>
      <c r="E36" s="202"/>
      <c r="F36" s="15" t="s">
        <v>28</v>
      </c>
      <c r="G36" s="202" t="s">
        <v>37</v>
      </c>
      <c r="H36" s="202"/>
      <c r="I36" s="202"/>
      <c r="J36" s="29">
        <v>100</v>
      </c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5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5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5"/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32">
        <f>SUM(J27:J39)</f>
        <v>857</v>
      </c>
      <c r="K40" s="6"/>
      <c r="L40" s="33"/>
      <c r="M40" s="209">
        <f>M25</f>
        <v>2880</v>
      </c>
      <c r="N40" s="210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77" t="s">
        <v>39</v>
      </c>
      <c r="I41" s="177"/>
      <c r="J41" s="34">
        <v>1.6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219"/>
      <c r="H42" s="219"/>
      <c r="I42" s="219"/>
      <c r="J42" s="219"/>
      <c r="K42" s="219" t="s">
        <v>42</v>
      </c>
      <c r="L42" s="220"/>
      <c r="M42" s="217"/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41"/>
      <c r="I43" s="41"/>
      <c r="J43" s="42"/>
      <c r="K43" s="42"/>
      <c r="L43" s="43" t="s">
        <v>32</v>
      </c>
      <c r="M43" s="204">
        <f>J40*J41</f>
        <v>1371.2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J44" s="42"/>
      <c r="K44" s="42"/>
      <c r="L44" s="43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43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33"/>
      <c r="F46" s="223">
        <v>0</v>
      </c>
      <c r="G46" s="224"/>
      <c r="H46" s="43"/>
      <c r="I46" s="43"/>
      <c r="J46" s="43"/>
      <c r="K46" s="6" t="s">
        <v>47</v>
      </c>
      <c r="L46" s="33"/>
      <c r="M46" s="181">
        <f>M43+M42+M40+M44+M45</f>
        <v>4251.2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33"/>
      <c r="F47" s="225">
        <v>0</v>
      </c>
      <c r="G47" s="226"/>
      <c r="H47" s="43"/>
      <c r="I47" s="43"/>
      <c r="J47" s="43"/>
      <c r="K47" s="6" t="s">
        <v>49</v>
      </c>
      <c r="L47" s="33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33"/>
      <c r="F48" s="229">
        <f>SUM(F46:G47)</f>
        <v>0</v>
      </c>
      <c r="G48" s="230"/>
      <c r="H48" s="43"/>
      <c r="I48" s="43"/>
      <c r="J48" s="43"/>
      <c r="K48" s="6"/>
      <c r="L48" s="33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33"/>
      <c r="F49" s="225">
        <v>0</v>
      </c>
      <c r="G49" s="226"/>
      <c r="H49" s="43"/>
      <c r="I49" s="43"/>
      <c r="J49" s="43"/>
      <c r="K49" s="6"/>
      <c r="L49" s="33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33"/>
      <c r="F50" s="229">
        <f>SUM(F48:G49)</f>
        <v>0</v>
      </c>
      <c r="G50" s="230"/>
      <c r="H50" s="43"/>
      <c r="I50" s="43"/>
      <c r="J50" s="43"/>
      <c r="K50" s="6"/>
      <c r="L50" s="33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33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33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33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33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33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33"/>
      <c r="F56" s="233">
        <f>+M46-F55</f>
        <v>4251.2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4251.2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61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2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88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227"/>
      <c r="J62" s="227"/>
      <c r="K62" s="227"/>
      <c r="L62" s="227"/>
      <c r="M62" s="227"/>
      <c r="N62" s="228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89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58:G58"/>
    <mergeCell ref="I58:N58"/>
    <mergeCell ref="F56:G56"/>
    <mergeCell ref="B63:G63"/>
    <mergeCell ref="I63:N63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C39:E39"/>
    <mergeCell ref="G39:I39"/>
    <mergeCell ref="M40:N40"/>
    <mergeCell ref="H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V78"/>
  <sheetViews>
    <sheetView topLeftCell="A16" zoomScaleNormal="100" workbookViewId="0">
      <selection activeCell="T12" sqref="T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4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</v>
      </c>
      <c r="K8" s="15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5377.2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171">
        <f>$M$9</f>
        <v>5377.2</v>
      </c>
      <c r="C11" s="172"/>
      <c r="D11" s="173" t="s">
        <v>82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78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8">
        <v>6</v>
      </c>
      <c r="F16" s="15" t="s">
        <v>5</v>
      </c>
      <c r="G16" s="179" t="s">
        <v>12</v>
      </c>
      <c r="H16" s="179"/>
      <c r="I16" s="15" t="s">
        <v>13</v>
      </c>
      <c r="J16" s="18">
        <v>9</v>
      </c>
      <c r="K16" s="15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5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15" t="s">
        <v>28</v>
      </c>
      <c r="F24" s="204">
        <v>1120</v>
      </c>
      <c r="G24" s="205"/>
      <c r="H24" s="6" t="s">
        <v>29</v>
      </c>
      <c r="I24" s="6"/>
      <c r="J24" s="11"/>
      <c r="K24" s="6"/>
      <c r="L24" s="6"/>
      <c r="M24" s="206"/>
      <c r="N24" s="207"/>
    </row>
    <row r="25" spans="1:22">
      <c r="A25" s="5"/>
      <c r="B25" s="5" t="s">
        <v>30</v>
      </c>
      <c r="C25" s="6"/>
      <c r="D25" s="23"/>
      <c r="E25" s="15" t="s">
        <v>28</v>
      </c>
      <c r="F25" s="208"/>
      <c r="G25" s="208"/>
      <c r="H25" s="6" t="s">
        <v>29</v>
      </c>
      <c r="I25" s="6"/>
      <c r="J25" s="11"/>
      <c r="K25" s="6" t="s">
        <v>31</v>
      </c>
      <c r="L25" s="6"/>
      <c r="M25" s="209">
        <f>D24*F24+D25*F25+D26*F26</f>
        <v>3360</v>
      </c>
      <c r="N25" s="210"/>
    </row>
    <row r="26" spans="1:22">
      <c r="A26" s="5"/>
      <c r="B26" s="22" t="s">
        <v>32</v>
      </c>
      <c r="C26" s="6"/>
      <c r="D26" s="24"/>
      <c r="E26" s="15"/>
      <c r="F26" s="211"/>
      <c r="G26" s="211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79" t="s">
        <v>33</v>
      </c>
      <c r="D27" s="179"/>
      <c r="E27" s="179"/>
      <c r="F27" s="15" t="s">
        <v>28</v>
      </c>
      <c r="G27" s="179" t="s">
        <v>34</v>
      </c>
      <c r="H27" s="179"/>
      <c r="I27" s="179"/>
      <c r="J27" s="25">
        <v>435</v>
      </c>
      <c r="K27" s="6" t="s">
        <v>35</v>
      </c>
      <c r="L27" s="6"/>
      <c r="M27" s="6"/>
      <c r="N27" s="26"/>
    </row>
    <row r="28" spans="1:22">
      <c r="A28" s="5"/>
      <c r="B28" s="5" t="s">
        <v>5</v>
      </c>
      <c r="C28" s="179" t="s">
        <v>34</v>
      </c>
      <c r="D28" s="179"/>
      <c r="E28" s="179"/>
      <c r="F28" s="27" t="s">
        <v>28</v>
      </c>
      <c r="G28" s="179" t="s">
        <v>36</v>
      </c>
      <c r="H28" s="179"/>
      <c r="I28" s="179"/>
      <c r="J28" s="25">
        <v>94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36</v>
      </c>
      <c r="D29" s="179"/>
      <c r="E29" s="179"/>
      <c r="F29" s="27" t="s">
        <v>28</v>
      </c>
      <c r="G29" s="179" t="s">
        <v>33</v>
      </c>
      <c r="H29" s="179"/>
      <c r="I29" s="179"/>
      <c r="J29" s="25">
        <v>493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244" t="s">
        <v>37</v>
      </c>
      <c r="D30" s="244"/>
      <c r="E30" s="244"/>
      <c r="F30" s="27" t="s">
        <v>28</v>
      </c>
      <c r="G30" s="245" t="s">
        <v>79</v>
      </c>
      <c r="H30" s="245"/>
      <c r="I30" s="245"/>
      <c r="J30" s="28">
        <v>100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/>
      <c r="D31" s="244"/>
      <c r="E31" s="244"/>
      <c r="F31" s="27" t="s">
        <v>28</v>
      </c>
      <c r="G31" s="245"/>
      <c r="H31" s="245"/>
      <c r="I31" s="245"/>
      <c r="J31" s="28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/>
      <c r="D32" s="244"/>
      <c r="E32" s="244"/>
      <c r="F32" s="27" t="s">
        <v>28</v>
      </c>
      <c r="G32" s="245"/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/>
      <c r="D33" s="202"/>
      <c r="E33" s="202"/>
      <c r="F33" s="27" t="s">
        <v>28</v>
      </c>
      <c r="G33" s="202"/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5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5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5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5"/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32">
        <f>SUM(J27:J39)</f>
        <v>1122</v>
      </c>
      <c r="K40" s="6"/>
      <c r="L40" s="33"/>
      <c r="M40" s="209">
        <f>M25</f>
        <v>3360</v>
      </c>
      <c r="N40" s="210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77" t="s">
        <v>39</v>
      </c>
      <c r="I41" s="177"/>
      <c r="J41" s="34">
        <v>1.6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219"/>
      <c r="H42" s="219"/>
      <c r="I42" s="219"/>
      <c r="J42" s="219"/>
      <c r="K42" s="219" t="s">
        <v>42</v>
      </c>
      <c r="L42" s="220"/>
      <c r="M42" s="217">
        <f>111*2</f>
        <v>222</v>
      </c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41"/>
      <c r="I43" s="41"/>
      <c r="J43" s="42"/>
      <c r="K43" s="42"/>
      <c r="L43" s="43" t="s">
        <v>32</v>
      </c>
      <c r="M43" s="204">
        <f>J40*J41</f>
        <v>1795.2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J44" s="42"/>
      <c r="K44" s="42"/>
      <c r="L44" s="43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43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33"/>
      <c r="F46" s="223">
        <v>0</v>
      </c>
      <c r="G46" s="224"/>
      <c r="H46" s="43"/>
      <c r="I46" s="43"/>
      <c r="J46" s="43"/>
      <c r="K46" s="6" t="s">
        <v>47</v>
      </c>
      <c r="L46" s="33"/>
      <c r="M46" s="181">
        <f>M43+M42+M40+M44+M45</f>
        <v>5377.2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33"/>
      <c r="F47" s="225">
        <v>0</v>
      </c>
      <c r="G47" s="226"/>
      <c r="H47" s="43"/>
      <c r="I47" s="43"/>
      <c r="J47" s="43"/>
      <c r="K47" s="6" t="s">
        <v>49</v>
      </c>
      <c r="L47" s="33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33"/>
      <c r="F48" s="229">
        <f>SUM(F46:G47)</f>
        <v>0</v>
      </c>
      <c r="G48" s="230"/>
      <c r="H48" s="43"/>
      <c r="I48" s="43"/>
      <c r="J48" s="43"/>
      <c r="K48" s="6"/>
      <c r="L48" s="33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33"/>
      <c r="F49" s="225">
        <v>0</v>
      </c>
      <c r="G49" s="226"/>
      <c r="H49" s="43"/>
      <c r="I49" s="43"/>
      <c r="J49" s="43"/>
      <c r="K49" s="6"/>
      <c r="L49" s="33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33"/>
      <c r="F50" s="229">
        <f>SUM(F48:G49)</f>
        <v>0</v>
      </c>
      <c r="G50" s="230"/>
      <c r="H50" s="43"/>
      <c r="I50" s="43"/>
      <c r="J50" s="43"/>
      <c r="K50" s="6"/>
      <c r="L50" s="33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33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33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33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33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33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33"/>
      <c r="F56" s="233">
        <f>+M46-F55</f>
        <v>5377.2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5377.2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61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2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80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227"/>
      <c r="J62" s="227"/>
      <c r="K62" s="227"/>
      <c r="L62" s="227"/>
      <c r="M62" s="227"/>
      <c r="N62" s="228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81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58:G58"/>
    <mergeCell ref="I58:N58"/>
    <mergeCell ref="F56:G56"/>
    <mergeCell ref="B63:G63"/>
    <mergeCell ref="I63:N63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C39:E39"/>
    <mergeCell ref="G39:I39"/>
    <mergeCell ref="M40:N40"/>
    <mergeCell ref="H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V78"/>
  <sheetViews>
    <sheetView zoomScaleNormal="100" workbookViewId="0">
      <selection activeCell="Q46" sqref="Q46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3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</v>
      </c>
      <c r="K8" s="15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2533.1999999999998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171">
        <f>$M$9</f>
        <v>2533.1999999999998</v>
      </c>
      <c r="C11" s="172"/>
      <c r="D11" s="173" t="s">
        <v>77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73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8">
        <v>2</v>
      </c>
      <c r="F16" s="15" t="s">
        <v>5</v>
      </c>
      <c r="G16" s="179" t="s">
        <v>12</v>
      </c>
      <c r="H16" s="179"/>
      <c r="I16" s="15" t="s">
        <v>13</v>
      </c>
      <c r="J16" s="18">
        <v>2</v>
      </c>
      <c r="K16" s="15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5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15" t="s">
        <v>28</v>
      </c>
      <c r="F24" s="204"/>
      <c r="G24" s="205"/>
      <c r="H24" s="6" t="s">
        <v>29</v>
      </c>
      <c r="I24" s="6"/>
      <c r="J24" s="11"/>
      <c r="K24" s="6"/>
      <c r="L24" s="6"/>
      <c r="M24" s="206"/>
      <c r="N24" s="207"/>
    </row>
    <row r="25" spans="1:22">
      <c r="A25" s="5"/>
      <c r="B25" s="5" t="s">
        <v>30</v>
      </c>
      <c r="C25" s="6"/>
      <c r="D25" s="23">
        <v>1</v>
      </c>
      <c r="E25" s="15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D24*F24+D25*F25+D26*F26</f>
        <v>640</v>
      </c>
      <c r="N25" s="210"/>
    </row>
    <row r="26" spans="1:22">
      <c r="A26" s="5"/>
      <c r="B26" s="22" t="s">
        <v>32</v>
      </c>
      <c r="C26" s="6"/>
      <c r="D26" s="24"/>
      <c r="E26" s="15"/>
      <c r="F26" s="211"/>
      <c r="G26" s="211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79" t="s">
        <v>33</v>
      </c>
      <c r="D27" s="179"/>
      <c r="E27" s="179"/>
      <c r="F27" s="15" t="s">
        <v>28</v>
      </c>
      <c r="G27" s="179" t="s">
        <v>68</v>
      </c>
      <c r="H27" s="179"/>
      <c r="I27" s="179"/>
      <c r="J27" s="25">
        <v>260</v>
      </c>
      <c r="K27" s="6" t="s">
        <v>35</v>
      </c>
      <c r="L27" s="6"/>
      <c r="M27" s="6"/>
      <c r="N27" s="26"/>
    </row>
    <row r="28" spans="1:22">
      <c r="A28" s="5"/>
      <c r="B28" s="5" t="s">
        <v>5</v>
      </c>
      <c r="C28" s="179" t="s">
        <v>68</v>
      </c>
      <c r="D28" s="179"/>
      <c r="E28" s="179"/>
      <c r="F28" s="27" t="s">
        <v>28</v>
      </c>
      <c r="G28" s="179" t="s">
        <v>69</v>
      </c>
      <c r="H28" s="179"/>
      <c r="I28" s="179"/>
      <c r="J28" s="25">
        <v>18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70</v>
      </c>
      <c r="D29" s="179"/>
      <c r="E29" s="179"/>
      <c r="F29" s="27" t="s">
        <v>28</v>
      </c>
      <c r="G29" s="179" t="s">
        <v>68</v>
      </c>
      <c r="H29" s="179"/>
      <c r="I29" s="179"/>
      <c r="J29" s="25">
        <v>18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244" t="s">
        <v>68</v>
      </c>
      <c r="D30" s="244"/>
      <c r="E30" s="244"/>
      <c r="F30" s="27" t="s">
        <v>28</v>
      </c>
      <c r="G30" s="245" t="s">
        <v>33</v>
      </c>
      <c r="H30" s="245"/>
      <c r="I30" s="245"/>
      <c r="J30" s="28">
        <v>260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 t="s">
        <v>37</v>
      </c>
      <c r="D31" s="244"/>
      <c r="E31" s="244"/>
      <c r="F31" s="27" t="s">
        <v>28</v>
      </c>
      <c r="G31" s="245" t="s">
        <v>37</v>
      </c>
      <c r="H31" s="245"/>
      <c r="I31" s="245"/>
      <c r="J31" s="28">
        <v>100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/>
      <c r="D32" s="244"/>
      <c r="E32" s="244"/>
      <c r="F32" s="27" t="s">
        <v>28</v>
      </c>
      <c r="G32" s="245"/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/>
      <c r="D33" s="202"/>
      <c r="E33" s="202"/>
      <c r="F33" s="27" t="s">
        <v>28</v>
      </c>
      <c r="G33" s="202"/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5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5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5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5"/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32">
        <f>SUM(J27:J39)</f>
        <v>656</v>
      </c>
      <c r="K40" s="6"/>
      <c r="L40" s="33"/>
      <c r="M40" s="209">
        <f>M25</f>
        <v>640</v>
      </c>
      <c r="N40" s="210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77" t="s">
        <v>39</v>
      </c>
      <c r="I41" s="177"/>
      <c r="J41" s="34">
        <v>2.2000000000000002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219"/>
      <c r="H42" s="219"/>
      <c r="I42" s="219"/>
      <c r="J42" s="219"/>
      <c r="K42" s="219" t="s">
        <v>42</v>
      </c>
      <c r="L42" s="220"/>
      <c r="M42" s="217">
        <f>225*2</f>
        <v>450</v>
      </c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41"/>
      <c r="I43" s="41"/>
      <c r="J43" s="42"/>
      <c r="K43" s="42"/>
      <c r="L43" s="43" t="s">
        <v>32</v>
      </c>
      <c r="M43" s="204">
        <f>J40*J41</f>
        <v>1443.2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J44" s="42"/>
      <c r="K44" s="42"/>
      <c r="L44" s="43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43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33"/>
      <c r="F46" s="223">
        <v>0</v>
      </c>
      <c r="G46" s="224"/>
      <c r="H46" s="43"/>
      <c r="I46" s="43"/>
      <c r="J46" s="43"/>
      <c r="K46" s="6" t="s">
        <v>47</v>
      </c>
      <c r="L46" s="33"/>
      <c r="M46" s="181">
        <f>M43+M42+M40+M44+M45</f>
        <v>2533.1999999999998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33"/>
      <c r="F47" s="225">
        <v>0</v>
      </c>
      <c r="G47" s="226"/>
      <c r="H47" s="43"/>
      <c r="I47" s="43"/>
      <c r="J47" s="43"/>
      <c r="K47" s="6" t="s">
        <v>49</v>
      </c>
      <c r="L47" s="33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33"/>
      <c r="F48" s="229">
        <f>SUM(F46:G47)</f>
        <v>0</v>
      </c>
      <c r="G48" s="230"/>
      <c r="H48" s="43"/>
      <c r="I48" s="43"/>
      <c r="J48" s="43"/>
      <c r="K48" s="6"/>
      <c r="L48" s="33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33"/>
      <c r="F49" s="225">
        <v>0</v>
      </c>
      <c r="G49" s="226"/>
      <c r="H49" s="43"/>
      <c r="I49" s="43"/>
      <c r="J49" s="43"/>
      <c r="K49" s="6"/>
      <c r="L49" s="33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33"/>
      <c r="F50" s="229">
        <f>SUM(F48:G49)</f>
        <v>0</v>
      </c>
      <c r="G50" s="230"/>
      <c r="H50" s="43"/>
      <c r="I50" s="43"/>
      <c r="J50" s="43"/>
      <c r="K50" s="6"/>
      <c r="L50" s="33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33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33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33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33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33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33"/>
      <c r="F56" s="233">
        <f>+M46-F55</f>
        <v>2533.1999999999998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2533.1999999999998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61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2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75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227"/>
      <c r="J62" s="227"/>
      <c r="K62" s="227"/>
      <c r="L62" s="227"/>
      <c r="M62" s="227"/>
      <c r="N62" s="228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76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58:G58"/>
    <mergeCell ref="I58:N58"/>
    <mergeCell ref="F56:G56"/>
    <mergeCell ref="B63:G63"/>
    <mergeCell ref="I63:N63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C39:E39"/>
    <mergeCell ref="G39:I39"/>
    <mergeCell ref="M40:N40"/>
    <mergeCell ref="H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2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</v>
      </c>
      <c r="K8" s="15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3203.2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171">
        <f>$M$9</f>
        <v>3203.2</v>
      </c>
      <c r="C11" s="172"/>
      <c r="D11" s="173" t="s">
        <v>74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67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8">
        <v>2</v>
      </c>
      <c r="F16" s="15" t="s">
        <v>5</v>
      </c>
      <c r="G16" s="179" t="s">
        <v>12</v>
      </c>
      <c r="H16" s="179"/>
      <c r="I16" s="15" t="s">
        <v>13</v>
      </c>
      <c r="J16" s="18">
        <v>2</v>
      </c>
      <c r="K16" s="15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5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15" t="s">
        <v>28</v>
      </c>
      <c r="F24" s="204"/>
      <c r="G24" s="205"/>
      <c r="H24" s="6" t="s">
        <v>29</v>
      </c>
      <c r="I24" s="6"/>
      <c r="J24" s="11"/>
      <c r="K24" s="6"/>
      <c r="L24" s="6"/>
      <c r="M24" s="206"/>
      <c r="N24" s="207"/>
    </row>
    <row r="25" spans="1:22">
      <c r="A25" s="5"/>
      <c r="B25" s="5" t="s">
        <v>30</v>
      </c>
      <c r="C25" s="6"/>
      <c r="D25" s="23">
        <v>1</v>
      </c>
      <c r="E25" s="15" t="s">
        <v>28</v>
      </c>
      <c r="F25" s="208">
        <v>1200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D24*F24+D25*F25+D26*F26</f>
        <v>1200</v>
      </c>
      <c r="N25" s="210"/>
    </row>
    <row r="26" spans="1:22">
      <c r="A26" s="5"/>
      <c r="B26" s="22" t="s">
        <v>32</v>
      </c>
      <c r="C26" s="6"/>
      <c r="D26" s="24"/>
      <c r="E26" s="15"/>
      <c r="F26" s="211"/>
      <c r="G26" s="211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79" t="s">
        <v>33</v>
      </c>
      <c r="D27" s="179"/>
      <c r="E27" s="179"/>
      <c r="F27" s="15" t="s">
        <v>28</v>
      </c>
      <c r="G27" s="179" t="s">
        <v>68</v>
      </c>
      <c r="H27" s="179"/>
      <c r="I27" s="179"/>
      <c r="J27" s="25">
        <v>260</v>
      </c>
      <c r="K27" s="6" t="s">
        <v>35</v>
      </c>
      <c r="L27" s="6"/>
      <c r="M27" s="6"/>
      <c r="N27" s="26"/>
    </row>
    <row r="28" spans="1:22">
      <c r="A28" s="5"/>
      <c r="B28" s="5" t="s">
        <v>5</v>
      </c>
      <c r="C28" s="179" t="s">
        <v>68</v>
      </c>
      <c r="D28" s="179"/>
      <c r="E28" s="179"/>
      <c r="F28" s="27" t="s">
        <v>28</v>
      </c>
      <c r="G28" s="179" t="s">
        <v>69</v>
      </c>
      <c r="H28" s="179"/>
      <c r="I28" s="179"/>
      <c r="J28" s="25">
        <v>18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70</v>
      </c>
      <c r="D29" s="179"/>
      <c r="E29" s="179"/>
      <c r="F29" s="27" t="s">
        <v>28</v>
      </c>
      <c r="G29" s="179" t="s">
        <v>68</v>
      </c>
      <c r="H29" s="179"/>
      <c r="I29" s="179"/>
      <c r="J29" s="25">
        <v>18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244" t="s">
        <v>68</v>
      </c>
      <c r="D30" s="244"/>
      <c r="E30" s="244"/>
      <c r="F30" s="27" t="s">
        <v>28</v>
      </c>
      <c r="G30" s="245" t="s">
        <v>33</v>
      </c>
      <c r="H30" s="245"/>
      <c r="I30" s="245"/>
      <c r="J30" s="28">
        <v>260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 t="s">
        <v>37</v>
      </c>
      <c r="D31" s="244"/>
      <c r="E31" s="244"/>
      <c r="F31" s="27" t="s">
        <v>28</v>
      </c>
      <c r="G31" s="245" t="s">
        <v>37</v>
      </c>
      <c r="H31" s="245"/>
      <c r="I31" s="245"/>
      <c r="J31" s="28">
        <v>150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/>
      <c r="D32" s="244"/>
      <c r="E32" s="244"/>
      <c r="F32" s="27" t="s">
        <v>28</v>
      </c>
      <c r="G32" s="245"/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/>
      <c r="D33" s="202"/>
      <c r="E33" s="202"/>
      <c r="F33" s="27" t="s">
        <v>28</v>
      </c>
      <c r="G33" s="202"/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5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5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5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5"/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32">
        <f>SUM(J27:J39)</f>
        <v>706</v>
      </c>
      <c r="K40" s="6"/>
      <c r="L40" s="33"/>
      <c r="M40" s="209">
        <f>M25</f>
        <v>1200</v>
      </c>
      <c r="N40" s="210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77" t="s">
        <v>39</v>
      </c>
      <c r="I41" s="177"/>
      <c r="J41" s="34">
        <v>2.2000000000000002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219"/>
      <c r="H42" s="219"/>
      <c r="I42" s="219"/>
      <c r="J42" s="219"/>
      <c r="K42" s="219" t="s">
        <v>42</v>
      </c>
      <c r="L42" s="220"/>
      <c r="M42" s="217">
        <f>225*2</f>
        <v>450</v>
      </c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41"/>
      <c r="I43" s="41"/>
      <c r="J43" s="42"/>
      <c r="K43" s="42"/>
      <c r="L43" s="43" t="s">
        <v>32</v>
      </c>
      <c r="M43" s="204">
        <f>J40*J41</f>
        <v>1553.2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J44" s="42"/>
      <c r="K44" s="42"/>
      <c r="L44" s="43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43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33"/>
      <c r="F46" s="223">
        <v>0</v>
      </c>
      <c r="G46" s="224"/>
      <c r="H46" s="43"/>
      <c r="I46" s="43"/>
      <c r="J46" s="43"/>
      <c r="K46" s="6" t="s">
        <v>47</v>
      </c>
      <c r="L46" s="33"/>
      <c r="M46" s="181">
        <f>M43+M42+M40+M44+M45</f>
        <v>3203.2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33"/>
      <c r="F47" s="225">
        <v>0</v>
      </c>
      <c r="G47" s="226"/>
      <c r="H47" s="43"/>
      <c r="I47" s="43"/>
      <c r="J47" s="43"/>
      <c r="K47" s="6" t="s">
        <v>49</v>
      </c>
      <c r="L47" s="33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33"/>
      <c r="F48" s="229">
        <f>SUM(F46:G47)</f>
        <v>0</v>
      </c>
      <c r="G48" s="230"/>
      <c r="H48" s="43"/>
      <c r="I48" s="43"/>
      <c r="J48" s="43"/>
      <c r="K48" s="6"/>
      <c r="L48" s="33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33"/>
      <c r="F49" s="225">
        <v>0</v>
      </c>
      <c r="G49" s="226"/>
      <c r="H49" s="43"/>
      <c r="I49" s="43"/>
      <c r="J49" s="43"/>
      <c r="K49" s="6"/>
      <c r="L49" s="33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33"/>
      <c r="F50" s="229">
        <f>SUM(F48:G49)</f>
        <v>0</v>
      </c>
      <c r="G50" s="230"/>
      <c r="H50" s="43"/>
      <c r="I50" s="43"/>
      <c r="J50" s="43"/>
      <c r="K50" s="6"/>
      <c r="L50" s="33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33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33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33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33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33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33"/>
      <c r="F56" s="233">
        <f>+M46-F55</f>
        <v>3203.2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3203.2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61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2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71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227"/>
      <c r="J62" s="227"/>
      <c r="K62" s="227"/>
      <c r="L62" s="227"/>
      <c r="M62" s="227"/>
      <c r="N62" s="228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72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58:G58"/>
    <mergeCell ref="I58:N58"/>
    <mergeCell ref="F56:G56"/>
    <mergeCell ref="B63:G63"/>
    <mergeCell ref="I63:N63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C39:E39"/>
    <mergeCell ref="G39:I39"/>
    <mergeCell ref="M40:N40"/>
    <mergeCell ref="H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1</v>
      </c>
      <c r="N2" s="176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7"/>
      <c r="M3" s="178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</v>
      </c>
      <c r="K8" s="15" t="s">
        <v>5</v>
      </c>
      <c r="L8" s="179" t="s">
        <v>12</v>
      </c>
      <c r="M8" s="179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80" t="s">
        <v>6</v>
      </c>
      <c r="L9" s="180"/>
      <c r="M9" s="181">
        <f>M46</f>
        <v>2580</v>
      </c>
      <c r="N9" s="18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171">
        <f>$M$9</f>
        <v>2580</v>
      </c>
      <c r="C11" s="172"/>
      <c r="D11" s="173" t="s">
        <v>117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8" t="s">
        <v>114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2">
      <c r="A14" s="5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V14" s="4" t="s">
        <v>10</v>
      </c>
    </row>
    <row r="15" spans="1:22">
      <c r="A15" s="5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22">
      <c r="A16" s="5"/>
      <c r="B16" s="5" t="s">
        <v>11</v>
      </c>
      <c r="C16" s="6"/>
      <c r="D16" s="6"/>
      <c r="E16" s="18">
        <v>2</v>
      </c>
      <c r="F16" s="15" t="s">
        <v>5</v>
      </c>
      <c r="G16" s="179" t="s">
        <v>12</v>
      </c>
      <c r="H16" s="179"/>
      <c r="I16" s="15" t="s">
        <v>13</v>
      </c>
      <c r="J16" s="18">
        <v>2</v>
      </c>
      <c r="K16" s="15" t="s">
        <v>14</v>
      </c>
      <c r="L16" s="179" t="s">
        <v>12</v>
      </c>
      <c r="M16" s="179"/>
      <c r="N16" s="13">
        <v>2019</v>
      </c>
      <c r="P16" s="19"/>
    </row>
    <row r="17" spans="1:22" ht="12" thickBot="1">
      <c r="A17" s="5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1:22" ht="12" thickBot="1">
      <c r="A18" s="5"/>
      <c r="B18" s="194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10</v>
      </c>
    </row>
    <row r="19" spans="1:22">
      <c r="A19" s="5"/>
      <c r="B19" s="191" t="s">
        <v>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Q19" s="4" t="s">
        <v>10</v>
      </c>
    </row>
    <row r="20" spans="1:22" ht="12.75" customHeight="1">
      <c r="A20" s="5"/>
      <c r="B20" s="199"/>
      <c r="C20" s="200"/>
      <c r="D20" s="200"/>
      <c r="E20" s="201"/>
      <c r="F20" s="175"/>
      <c r="G20" s="202"/>
      <c r="H20" s="202"/>
      <c r="I20" s="203"/>
      <c r="J20" s="175"/>
      <c r="K20" s="203"/>
      <c r="L20" s="175"/>
      <c r="M20" s="202"/>
      <c r="N20" s="176"/>
      <c r="Q20" s="4" t="s">
        <v>10</v>
      </c>
    </row>
    <row r="21" spans="1:22">
      <c r="A21" s="5"/>
      <c r="B21" s="183" t="s">
        <v>20</v>
      </c>
      <c r="C21" s="184"/>
      <c r="D21" s="184"/>
      <c r="E21" s="185"/>
      <c r="F21" s="186" t="s">
        <v>21</v>
      </c>
      <c r="G21" s="184"/>
      <c r="H21" s="184"/>
      <c r="I21" s="185"/>
      <c r="J21" s="186" t="s">
        <v>22</v>
      </c>
      <c r="K21" s="185"/>
      <c r="L21" s="186" t="s">
        <v>23</v>
      </c>
      <c r="M21" s="184"/>
      <c r="N21" s="187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5"/>
      <c r="F23" s="179" t="s">
        <v>26</v>
      </c>
      <c r="G23" s="179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15" t="s">
        <v>28</v>
      </c>
      <c r="F24" s="204"/>
      <c r="G24" s="205"/>
      <c r="H24" s="6" t="s">
        <v>29</v>
      </c>
      <c r="I24" s="6"/>
      <c r="J24" s="11"/>
      <c r="K24" s="6"/>
      <c r="L24" s="6"/>
      <c r="M24" s="206"/>
      <c r="N24" s="207"/>
    </row>
    <row r="25" spans="1:22">
      <c r="A25" s="5"/>
      <c r="B25" s="5" t="s">
        <v>30</v>
      </c>
      <c r="C25" s="6"/>
      <c r="D25" s="23">
        <v>1</v>
      </c>
      <c r="E25" s="15" t="s">
        <v>28</v>
      </c>
      <c r="F25" s="208">
        <v>640</v>
      </c>
      <c r="G25" s="208"/>
      <c r="H25" s="6" t="s">
        <v>29</v>
      </c>
      <c r="I25" s="6"/>
      <c r="J25" s="11"/>
      <c r="K25" s="6" t="s">
        <v>31</v>
      </c>
      <c r="L25" s="6"/>
      <c r="M25" s="209">
        <f>D24*F24+D25*F25+D26*F26</f>
        <v>640</v>
      </c>
      <c r="N25" s="210"/>
    </row>
    <row r="26" spans="1:22">
      <c r="A26" s="5"/>
      <c r="B26" s="22" t="s">
        <v>32</v>
      </c>
      <c r="C26" s="6"/>
      <c r="D26" s="24"/>
      <c r="E26" s="15"/>
      <c r="F26" s="211"/>
      <c r="G26" s="211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79" t="s">
        <v>33</v>
      </c>
      <c r="D27" s="179"/>
      <c r="E27" s="179"/>
      <c r="F27" s="15" t="s">
        <v>28</v>
      </c>
      <c r="G27" s="179" t="s">
        <v>66</v>
      </c>
      <c r="H27" s="179"/>
      <c r="I27" s="179"/>
      <c r="J27" s="25">
        <v>110</v>
      </c>
      <c r="K27" s="6" t="s">
        <v>35</v>
      </c>
      <c r="L27" s="6"/>
      <c r="M27" s="6"/>
      <c r="N27" s="26"/>
    </row>
    <row r="28" spans="1:22">
      <c r="A28" s="5"/>
      <c r="B28" s="5" t="s">
        <v>5</v>
      </c>
      <c r="C28" s="179" t="s">
        <v>66</v>
      </c>
      <c r="D28" s="179"/>
      <c r="E28" s="179"/>
      <c r="F28" s="27" t="s">
        <v>28</v>
      </c>
      <c r="G28" s="179" t="s">
        <v>33</v>
      </c>
      <c r="H28" s="179"/>
      <c r="I28" s="179"/>
      <c r="J28" s="25">
        <v>110</v>
      </c>
      <c r="K28" s="6" t="s">
        <v>35</v>
      </c>
      <c r="L28" s="6"/>
      <c r="M28" s="6"/>
      <c r="N28" s="26"/>
    </row>
    <row r="29" spans="1:22">
      <c r="A29" s="5"/>
      <c r="B29" s="5" t="s">
        <v>5</v>
      </c>
      <c r="C29" s="179" t="s">
        <v>33</v>
      </c>
      <c r="D29" s="179"/>
      <c r="E29" s="179"/>
      <c r="F29" s="27" t="s">
        <v>28</v>
      </c>
      <c r="G29" s="179" t="s">
        <v>66</v>
      </c>
      <c r="H29" s="179"/>
      <c r="I29" s="179"/>
      <c r="J29" s="25">
        <v>110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244" t="s">
        <v>66</v>
      </c>
      <c r="D30" s="244"/>
      <c r="E30" s="244"/>
      <c r="F30" s="27" t="s">
        <v>28</v>
      </c>
      <c r="G30" s="245" t="s">
        <v>33</v>
      </c>
      <c r="H30" s="245"/>
      <c r="I30" s="245"/>
      <c r="J30" s="28">
        <v>110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244" t="s">
        <v>37</v>
      </c>
      <c r="D31" s="244"/>
      <c r="E31" s="244"/>
      <c r="F31" s="27" t="s">
        <v>28</v>
      </c>
      <c r="G31" s="245" t="s">
        <v>37</v>
      </c>
      <c r="H31" s="245"/>
      <c r="I31" s="245"/>
      <c r="J31" s="28">
        <v>150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244"/>
      <c r="D32" s="244"/>
      <c r="E32" s="244"/>
      <c r="F32" s="27" t="s">
        <v>28</v>
      </c>
      <c r="G32" s="245"/>
      <c r="H32" s="245"/>
      <c r="I32" s="245"/>
      <c r="J32" s="28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202"/>
      <c r="D33" s="202"/>
      <c r="E33" s="202"/>
      <c r="F33" s="27" t="s">
        <v>28</v>
      </c>
      <c r="G33" s="202"/>
      <c r="H33" s="202"/>
      <c r="I33" s="202"/>
      <c r="J33" s="28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79"/>
      <c r="D34" s="179"/>
      <c r="E34" s="179"/>
      <c r="F34" s="27" t="s">
        <v>28</v>
      </c>
      <c r="G34" s="179"/>
      <c r="H34" s="179"/>
      <c r="I34" s="179"/>
      <c r="J34" s="25"/>
      <c r="K34" s="6" t="s">
        <v>35</v>
      </c>
      <c r="L34" s="6"/>
      <c r="M34" s="6"/>
      <c r="N34" s="13"/>
    </row>
    <row r="35" spans="1:18">
      <c r="A35" s="5"/>
      <c r="B35" s="5"/>
      <c r="C35" s="202"/>
      <c r="D35" s="202"/>
      <c r="E35" s="202"/>
      <c r="F35" s="27" t="s">
        <v>28</v>
      </c>
      <c r="G35" s="202"/>
      <c r="H35" s="202"/>
      <c r="I35" s="202"/>
      <c r="J35" s="29"/>
      <c r="K35" s="6" t="s">
        <v>35</v>
      </c>
      <c r="L35" s="6"/>
      <c r="M35" s="6"/>
      <c r="N35" s="13"/>
    </row>
    <row r="36" spans="1:18">
      <c r="A36" s="5"/>
      <c r="B36" s="5"/>
      <c r="C36" s="202"/>
      <c r="D36" s="202"/>
      <c r="E36" s="202"/>
      <c r="F36" s="15" t="s">
        <v>28</v>
      </c>
      <c r="G36" s="202"/>
      <c r="H36" s="202"/>
      <c r="I36" s="202"/>
      <c r="J36" s="29"/>
      <c r="K36" s="6" t="s">
        <v>35</v>
      </c>
      <c r="L36" s="6"/>
      <c r="M36" s="6"/>
      <c r="N36" s="13"/>
    </row>
    <row r="37" spans="1:18">
      <c r="A37" s="5"/>
      <c r="B37" s="5"/>
      <c r="C37" s="202"/>
      <c r="D37" s="202"/>
      <c r="E37" s="202"/>
      <c r="F37" s="15" t="s">
        <v>28</v>
      </c>
      <c r="G37" s="202"/>
      <c r="H37" s="202"/>
      <c r="I37" s="202"/>
      <c r="J37" s="29"/>
      <c r="K37" s="6" t="s">
        <v>35</v>
      </c>
      <c r="L37" s="6"/>
      <c r="M37" s="6"/>
      <c r="N37" s="13"/>
    </row>
    <row r="38" spans="1:18">
      <c r="A38" s="5"/>
      <c r="B38" s="5"/>
      <c r="C38" s="202"/>
      <c r="D38" s="202"/>
      <c r="E38" s="202"/>
      <c r="F38" s="15" t="s">
        <v>28</v>
      </c>
      <c r="G38" s="202"/>
      <c r="H38" s="202"/>
      <c r="I38" s="202"/>
      <c r="J38" s="29"/>
      <c r="K38" s="6" t="s">
        <v>35</v>
      </c>
      <c r="L38" s="6"/>
      <c r="M38" s="6"/>
      <c r="N38" s="13"/>
    </row>
    <row r="39" spans="1:18">
      <c r="A39" s="5"/>
      <c r="B39" s="5"/>
      <c r="C39" s="202"/>
      <c r="D39" s="202"/>
      <c r="E39" s="202"/>
      <c r="F39" s="15"/>
      <c r="G39" s="202"/>
      <c r="H39" s="202"/>
      <c r="I39" s="202"/>
      <c r="J39" s="29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32">
        <f>SUM(J27:J39)</f>
        <v>590</v>
      </c>
      <c r="K40" s="6"/>
      <c r="L40" s="33"/>
      <c r="M40" s="209">
        <f>M25</f>
        <v>640</v>
      </c>
      <c r="N40" s="210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77" t="s">
        <v>39</v>
      </c>
      <c r="I41" s="177"/>
      <c r="J41" s="34">
        <v>1.6</v>
      </c>
      <c r="K41" s="35"/>
      <c r="L41" s="36" t="s">
        <v>40</v>
      </c>
      <c r="M41" s="217">
        <v>1</v>
      </c>
      <c r="N41" s="218"/>
      <c r="R41" s="4" t="s">
        <v>41</v>
      </c>
    </row>
    <row r="42" spans="1:18">
      <c r="A42" s="5"/>
      <c r="B42" s="5"/>
      <c r="C42" s="6"/>
      <c r="D42" s="6"/>
      <c r="E42" s="6"/>
      <c r="F42" s="6"/>
      <c r="G42" s="219"/>
      <c r="H42" s="219"/>
      <c r="I42" s="219"/>
      <c r="J42" s="219"/>
      <c r="K42" s="219" t="s">
        <v>42</v>
      </c>
      <c r="L42" s="220"/>
      <c r="M42" s="217">
        <f>249*4</f>
        <v>996</v>
      </c>
      <c r="N42" s="218"/>
      <c r="P42" s="180"/>
      <c r="Q42" s="180"/>
    </row>
    <row r="43" spans="1:18">
      <c r="A43" s="5"/>
      <c r="B43" s="37"/>
      <c r="C43" s="38" t="s">
        <v>43</v>
      </c>
      <c r="D43" s="39"/>
      <c r="E43" s="39"/>
      <c r="F43" s="39"/>
      <c r="G43" s="40"/>
      <c r="H43" s="41"/>
      <c r="I43" s="41"/>
      <c r="J43" s="42"/>
      <c r="K43" s="42"/>
      <c r="L43" s="43" t="s">
        <v>32</v>
      </c>
      <c r="M43" s="204">
        <f>J40*J41</f>
        <v>944</v>
      </c>
      <c r="N43" s="21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H44" s="41"/>
      <c r="I44" s="41"/>
      <c r="J44" s="42"/>
      <c r="K44" s="42"/>
      <c r="L44" s="43" t="s">
        <v>44</v>
      </c>
      <c r="M44" s="204"/>
      <c r="N44" s="21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1"/>
      <c r="I45" s="41"/>
      <c r="J45" s="42"/>
      <c r="K45" s="42"/>
      <c r="L45" s="43" t="s">
        <v>45</v>
      </c>
      <c r="M45" s="221"/>
      <c r="N45" s="222"/>
      <c r="P45" s="44"/>
      <c r="Q45" s="6"/>
    </row>
    <row r="46" spans="1:18">
      <c r="A46" s="5"/>
      <c r="B46" s="5" t="s">
        <v>46</v>
      </c>
      <c r="C46" s="6"/>
      <c r="D46" s="6"/>
      <c r="E46" s="33"/>
      <c r="F46" s="223">
        <v>0</v>
      </c>
      <c r="G46" s="224"/>
      <c r="H46" s="43"/>
      <c r="I46" s="43"/>
      <c r="J46" s="43"/>
      <c r="K46" s="6" t="s">
        <v>47</v>
      </c>
      <c r="L46" s="33"/>
      <c r="M46" s="181">
        <f>M43+M42+M40+M44+M45</f>
        <v>2580</v>
      </c>
      <c r="N46" s="182"/>
      <c r="O46" s="46"/>
      <c r="P46" s="44"/>
      <c r="Q46" s="11"/>
    </row>
    <row r="47" spans="1:18">
      <c r="A47" s="5"/>
      <c r="B47" s="5" t="s">
        <v>48</v>
      </c>
      <c r="C47" s="6"/>
      <c r="D47" s="6"/>
      <c r="E47" s="33"/>
      <c r="F47" s="225">
        <v>0</v>
      </c>
      <c r="G47" s="226"/>
      <c r="H47" s="43"/>
      <c r="I47" s="43"/>
      <c r="J47" s="43"/>
      <c r="K47" s="6" t="s">
        <v>49</v>
      </c>
      <c r="L47" s="33"/>
      <c r="M47" s="181"/>
      <c r="N47" s="182"/>
      <c r="P47" s="44"/>
      <c r="Q47" s="11"/>
    </row>
    <row r="48" spans="1:18">
      <c r="A48" s="5"/>
      <c r="B48" s="5" t="s">
        <v>50</v>
      </c>
      <c r="C48" s="6"/>
      <c r="D48" s="6"/>
      <c r="E48" s="33"/>
      <c r="F48" s="229">
        <f>SUM(F46:G47)</f>
        <v>0</v>
      </c>
      <c r="G48" s="230"/>
      <c r="H48" s="43"/>
      <c r="I48" s="43"/>
      <c r="J48" s="43"/>
      <c r="K48" s="6"/>
      <c r="L48" s="33"/>
      <c r="M48" s="47"/>
      <c r="N48" s="48"/>
      <c r="P48" s="44"/>
      <c r="Q48" s="49"/>
    </row>
    <row r="49" spans="1:17">
      <c r="A49" s="5"/>
      <c r="B49" s="5" t="s">
        <v>51</v>
      </c>
      <c r="C49" s="6"/>
      <c r="D49" s="6"/>
      <c r="E49" s="33"/>
      <c r="F49" s="225">
        <v>0</v>
      </c>
      <c r="G49" s="226"/>
      <c r="H49" s="43"/>
      <c r="I49" s="43"/>
      <c r="J49" s="43"/>
      <c r="K49" s="6"/>
      <c r="L49" s="33"/>
      <c r="M49" s="47"/>
      <c r="N49" s="48"/>
      <c r="P49" s="44"/>
      <c r="Q49" s="11"/>
    </row>
    <row r="50" spans="1:17">
      <c r="A50" s="5"/>
      <c r="B50" s="5" t="s">
        <v>50</v>
      </c>
      <c r="C50" s="6"/>
      <c r="D50" s="6"/>
      <c r="E50" s="33"/>
      <c r="F50" s="229">
        <f>SUM(F48:G49)</f>
        <v>0</v>
      </c>
      <c r="G50" s="230"/>
      <c r="H50" s="43"/>
      <c r="I50" s="43"/>
      <c r="J50" s="43"/>
      <c r="K50" s="6"/>
      <c r="L50" s="33"/>
      <c r="M50" s="47"/>
      <c r="N50" s="48"/>
      <c r="P50" s="44"/>
      <c r="Q50" s="11"/>
    </row>
    <row r="51" spans="1:17">
      <c r="A51" s="5"/>
      <c r="B51" s="5" t="s">
        <v>32</v>
      </c>
      <c r="C51" s="6"/>
      <c r="D51" s="6"/>
      <c r="E51" s="33"/>
      <c r="F51" s="223">
        <v>0</v>
      </c>
      <c r="G51" s="224"/>
      <c r="H51" s="6"/>
      <c r="I51" s="50" t="s">
        <v>52</v>
      </c>
      <c r="J51" s="39"/>
      <c r="K51" s="39"/>
      <c r="L51" s="39"/>
      <c r="M51" s="39"/>
      <c r="N51" s="51"/>
      <c r="P51" s="44"/>
      <c r="Q51" s="11"/>
    </row>
    <row r="52" spans="1:17">
      <c r="A52" s="5"/>
      <c r="B52" s="5" t="s">
        <v>53</v>
      </c>
      <c r="C52" s="6"/>
      <c r="D52" s="6"/>
      <c r="E52" s="33"/>
      <c r="F52" s="225">
        <v>0</v>
      </c>
      <c r="G52" s="226"/>
      <c r="H52" s="6"/>
      <c r="I52" s="52"/>
      <c r="J52" s="53"/>
      <c r="K52" s="53"/>
      <c r="L52" s="53"/>
      <c r="M52" s="53"/>
      <c r="N52" s="54"/>
      <c r="P52" s="6"/>
      <c r="Q52" s="6"/>
    </row>
    <row r="53" spans="1:17">
      <c r="A53" s="5"/>
      <c r="B53" s="5" t="s">
        <v>45</v>
      </c>
      <c r="C53" s="6"/>
      <c r="D53" s="6"/>
      <c r="E53" s="33" t="s">
        <v>54</v>
      </c>
      <c r="F53" s="225">
        <v>0</v>
      </c>
      <c r="G53" s="226"/>
      <c r="H53" s="6"/>
      <c r="I53" s="52"/>
      <c r="J53" s="53"/>
      <c r="K53" s="53"/>
      <c r="L53" s="53"/>
      <c r="M53" s="53"/>
      <c r="N53" s="54"/>
      <c r="P53" s="6"/>
      <c r="Q53" s="6"/>
    </row>
    <row r="54" spans="1:17">
      <c r="A54" s="5"/>
      <c r="B54" s="5" t="s">
        <v>55</v>
      </c>
      <c r="C54" s="6"/>
      <c r="D54" s="6"/>
      <c r="E54" s="33"/>
      <c r="F54" s="225">
        <v>0</v>
      </c>
      <c r="G54" s="226"/>
      <c r="H54" s="55"/>
      <c r="I54" s="52"/>
      <c r="J54" s="53"/>
      <c r="K54" s="53"/>
      <c r="L54" s="53"/>
      <c r="M54" s="53"/>
      <c r="N54" s="54"/>
      <c r="P54" s="180"/>
      <c r="Q54" s="180"/>
    </row>
    <row r="55" spans="1:17">
      <c r="A55" s="5"/>
      <c r="B55" s="5" t="s">
        <v>49</v>
      </c>
      <c r="C55" s="6"/>
      <c r="D55" s="6"/>
      <c r="E55" s="33"/>
      <c r="F55" s="231">
        <f>SUM(F50:G54)</f>
        <v>0</v>
      </c>
      <c r="G55" s="232"/>
      <c r="H55" s="6"/>
      <c r="I55" s="52"/>
      <c r="J55" s="53"/>
      <c r="K55" s="53"/>
      <c r="L55" s="53"/>
      <c r="M55" s="53"/>
      <c r="N55" s="54"/>
      <c r="P55" s="44"/>
      <c r="Q55" s="6"/>
    </row>
    <row r="56" spans="1:17">
      <c r="A56" s="5"/>
      <c r="B56" s="5" t="s">
        <v>56</v>
      </c>
      <c r="C56" s="6"/>
      <c r="D56" s="6"/>
      <c r="E56" s="33"/>
      <c r="F56" s="233">
        <f>+M46-F55</f>
        <v>2580</v>
      </c>
      <c r="G56" s="234"/>
      <c r="H56" s="6"/>
      <c r="I56" s="56"/>
      <c r="J56" s="29"/>
      <c r="K56" s="29"/>
      <c r="L56" s="29"/>
      <c r="M56" s="29"/>
      <c r="N56" s="57"/>
      <c r="P56" s="44"/>
      <c r="Q56" s="6"/>
    </row>
    <row r="57" spans="1:17" ht="12" thickBot="1">
      <c r="A57" s="5"/>
      <c r="B57" s="58" t="s">
        <v>50</v>
      </c>
      <c r="C57" s="28"/>
      <c r="D57" s="28"/>
      <c r="E57" s="59"/>
      <c r="F57" s="235">
        <f>+F55+F56</f>
        <v>2580</v>
      </c>
      <c r="G57" s="236"/>
      <c r="H57" s="6"/>
      <c r="I57" s="60"/>
      <c r="J57" s="29"/>
      <c r="K57" s="29"/>
      <c r="L57" s="29"/>
      <c r="M57" s="29"/>
      <c r="N57" s="57"/>
      <c r="P57" s="44"/>
      <c r="Q57" s="11"/>
    </row>
    <row r="58" spans="1:17">
      <c r="A58" s="5"/>
      <c r="B58" s="194" t="s">
        <v>57</v>
      </c>
      <c r="C58" s="180"/>
      <c r="D58" s="180"/>
      <c r="E58" s="180"/>
      <c r="F58" s="180"/>
      <c r="G58" s="180"/>
      <c r="H58" s="6"/>
      <c r="I58" s="227" t="s">
        <v>58</v>
      </c>
      <c r="J58" s="227"/>
      <c r="K58" s="227"/>
      <c r="L58" s="227"/>
      <c r="M58" s="227"/>
      <c r="N58" s="228"/>
      <c r="P58" s="44"/>
      <c r="Q58" s="11"/>
    </row>
    <row r="59" spans="1:17" ht="1.5" customHeight="1">
      <c r="A59" s="5"/>
      <c r="B59" s="61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2"/>
      <c r="P59" s="44"/>
      <c r="Q59" s="11" t="s">
        <v>59</v>
      </c>
    </row>
    <row r="60" spans="1:17" ht="11.25" hidden="1" customHeight="1">
      <c r="A60" s="5"/>
      <c r="B60" s="194"/>
      <c r="C60" s="180"/>
      <c r="D60" s="180"/>
      <c r="E60" s="180"/>
      <c r="F60" s="180"/>
      <c r="G60" s="180"/>
      <c r="H60" s="6"/>
      <c r="I60" s="6"/>
      <c r="J60" s="6"/>
      <c r="K60" s="6"/>
      <c r="L60" s="6"/>
      <c r="M60" s="6"/>
      <c r="N60" s="13"/>
      <c r="P60" s="44"/>
      <c r="Q60" s="11" t="s">
        <v>60</v>
      </c>
    </row>
    <row r="61" spans="1:17" ht="16.5" customHeight="1">
      <c r="A61" s="5"/>
      <c r="B61" s="239" t="s">
        <v>61</v>
      </c>
      <c r="C61" s="179"/>
      <c r="D61" s="179"/>
      <c r="E61" s="179"/>
      <c r="F61" s="179"/>
      <c r="G61" s="179"/>
      <c r="H61" s="6"/>
      <c r="I61" s="179" t="s">
        <v>115</v>
      </c>
      <c r="J61" s="179"/>
      <c r="K61" s="179"/>
      <c r="L61" s="179"/>
      <c r="M61" s="179"/>
      <c r="N61" s="240"/>
      <c r="P61" s="44"/>
      <c r="Q61" s="11"/>
    </row>
    <row r="62" spans="1:17">
      <c r="A62" s="5"/>
      <c r="B62" s="194" t="s">
        <v>59</v>
      </c>
      <c r="C62" s="180"/>
      <c r="D62" s="180"/>
      <c r="E62" s="180"/>
      <c r="F62" s="180"/>
      <c r="G62" s="180"/>
      <c r="H62" s="6"/>
      <c r="I62" s="194" t="s">
        <v>59</v>
      </c>
      <c r="J62" s="180"/>
      <c r="K62" s="180"/>
      <c r="L62" s="180"/>
      <c r="M62" s="180"/>
      <c r="N62" s="180"/>
      <c r="P62" s="6"/>
      <c r="Q62" s="6"/>
    </row>
    <row r="63" spans="1:17" ht="26.25" customHeight="1">
      <c r="A63" s="5"/>
      <c r="B63" s="241" t="s">
        <v>62</v>
      </c>
      <c r="C63" s="242"/>
      <c r="D63" s="242"/>
      <c r="E63" s="242"/>
      <c r="F63" s="242"/>
      <c r="G63" s="242"/>
      <c r="H63" s="6"/>
      <c r="I63" s="242" t="s">
        <v>116</v>
      </c>
      <c r="J63" s="242"/>
      <c r="K63" s="242"/>
      <c r="L63" s="242"/>
      <c r="M63" s="242"/>
      <c r="N63" s="243"/>
      <c r="P63" s="6"/>
      <c r="Q63" s="6"/>
    </row>
    <row r="64" spans="1:17" ht="2.25" customHeight="1">
      <c r="A64" s="5"/>
      <c r="B64" s="194" t="s">
        <v>63</v>
      </c>
      <c r="C64" s="180"/>
      <c r="D64" s="180"/>
      <c r="E64" s="180"/>
      <c r="F64" s="180"/>
      <c r="G64" s="180"/>
      <c r="H64" s="6"/>
      <c r="I64" s="237"/>
      <c r="J64" s="237"/>
      <c r="K64" s="237"/>
      <c r="L64" s="237"/>
      <c r="M64" s="237"/>
      <c r="N64" s="238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3"/>
      <c r="B66" s="63"/>
      <c r="C66" s="64"/>
      <c r="D66" s="64"/>
      <c r="E66" s="64"/>
      <c r="F66" s="64"/>
      <c r="G66" s="64"/>
      <c r="H66" s="64"/>
      <c r="I66" s="64" t="s">
        <v>64</v>
      </c>
      <c r="J66" s="64">
        <v>7862</v>
      </c>
      <c r="K66" s="64"/>
      <c r="L66" s="65"/>
      <c r="M66" s="66"/>
      <c r="N66" s="67"/>
      <c r="P66" s="6"/>
      <c r="Q66" s="6"/>
    </row>
    <row r="67" spans="1:17" ht="36" customHeight="1">
      <c r="N67" s="4" t="s">
        <v>65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58:G58"/>
    <mergeCell ref="I58:N58"/>
    <mergeCell ref="F56:G56"/>
    <mergeCell ref="B63:G63"/>
    <mergeCell ref="I63:N63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C39:E39"/>
    <mergeCell ref="G39:I39"/>
    <mergeCell ref="M40:N40"/>
    <mergeCell ref="H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53</vt:i4>
      </vt:variant>
      <vt:variant>
        <vt:lpstr>Rangos con nombre</vt:lpstr>
      </vt:variant>
      <vt:variant>
        <vt:i4>53</vt:i4>
      </vt:variant>
    </vt:vector>
  </HeadingPairs>
  <TitlesOfParts>
    <vt:vector size="106" baseType="lpstr">
      <vt:lpstr>LORC 51</vt:lpstr>
      <vt:lpstr>JAAG 50</vt:lpstr>
      <vt:lpstr>LGCP 49</vt:lpstr>
      <vt:lpstr>AFO 48</vt:lpstr>
      <vt:lpstr>ALM 47</vt:lpstr>
      <vt:lpstr>ASM 46</vt:lpstr>
      <vt:lpstr>COMPLEMENTO ALM 45</vt:lpstr>
      <vt:lpstr>MCH 44</vt:lpstr>
      <vt:lpstr>JFMM 43</vt:lpstr>
      <vt:lpstr>LGB 44</vt:lpstr>
      <vt:lpstr>AZC 43</vt:lpstr>
      <vt:lpstr>LGCP 42</vt:lpstr>
      <vt:lpstr>AFO 41</vt:lpstr>
      <vt:lpstr>ALM 40</vt:lpstr>
      <vt:lpstr>MCH 39</vt:lpstr>
      <vt:lpstr>JFMM 38</vt:lpstr>
      <vt:lpstr>BIMO 37</vt:lpstr>
      <vt:lpstr>LGCP 36</vt:lpstr>
      <vt:lpstr>AFO 35</vt:lpstr>
      <vt:lpstr>ALM 34</vt:lpstr>
      <vt:lpstr>ASM 33</vt:lpstr>
      <vt:lpstr>FJDDUDV 32</vt:lpstr>
      <vt:lpstr>MAVC 31</vt:lpstr>
      <vt:lpstr>FJDDUDV 30</vt:lpstr>
      <vt:lpstr>ASM 29</vt:lpstr>
      <vt:lpstr>MAMT 28</vt:lpstr>
      <vt:lpstr>AFO27</vt:lpstr>
      <vt:lpstr>ALM 26</vt:lpstr>
      <vt:lpstr>FJDDUDV 25</vt:lpstr>
      <vt:lpstr>LGB 24</vt:lpstr>
      <vt:lpstr>JMJM 23</vt:lpstr>
      <vt:lpstr>ASM 22</vt:lpstr>
      <vt:lpstr>LGCP 21</vt:lpstr>
      <vt:lpstr>AFO 20</vt:lpstr>
      <vt:lpstr>ALM 19</vt:lpstr>
      <vt:lpstr>COMPLEMENTO AFO 18</vt:lpstr>
      <vt:lpstr>JAHC 17</vt:lpstr>
      <vt:lpstr>AZC 16</vt:lpstr>
      <vt:lpstr>LGB 15</vt:lpstr>
      <vt:lpstr>QRF 14</vt:lpstr>
      <vt:lpstr>JEZH 13</vt:lpstr>
      <vt:lpstr>LORC 12</vt:lpstr>
      <vt:lpstr>LORC 11</vt:lpstr>
      <vt:lpstr>MAVC 10</vt:lpstr>
      <vt:lpstr>FJDDUDV 9</vt:lpstr>
      <vt:lpstr>JMVM 8</vt:lpstr>
      <vt:lpstr>LGCP 7</vt:lpstr>
      <vt:lpstr>AFO 6</vt:lpstr>
      <vt:lpstr>ASM 5</vt:lpstr>
      <vt:lpstr>NASG 4</vt:lpstr>
      <vt:lpstr>AZC 3</vt:lpstr>
      <vt:lpstr>LGB 2</vt:lpstr>
      <vt:lpstr>VHRD 1</vt:lpstr>
      <vt:lpstr>'AFO 20'!Área_de_impresión</vt:lpstr>
      <vt:lpstr>'AFO 35'!Área_de_impresión</vt:lpstr>
      <vt:lpstr>'AFO 41'!Área_de_impresión</vt:lpstr>
      <vt:lpstr>'AFO 48'!Área_de_impresión</vt:lpstr>
      <vt:lpstr>'AFO 6'!Área_de_impresión</vt:lpstr>
      <vt:lpstr>'AFO27'!Área_de_impresión</vt:lpstr>
      <vt:lpstr>'ALM 19'!Área_de_impresión</vt:lpstr>
      <vt:lpstr>'ALM 26'!Área_de_impresión</vt:lpstr>
      <vt:lpstr>'ALM 34'!Área_de_impresión</vt:lpstr>
      <vt:lpstr>'ALM 40'!Área_de_impresión</vt:lpstr>
      <vt:lpstr>'ALM 47'!Área_de_impresión</vt:lpstr>
      <vt:lpstr>'ASM 22'!Área_de_impresión</vt:lpstr>
      <vt:lpstr>'ASM 29'!Área_de_impresión</vt:lpstr>
      <vt:lpstr>'ASM 33'!Área_de_impresión</vt:lpstr>
      <vt:lpstr>'ASM 46'!Área_de_impresión</vt:lpstr>
      <vt:lpstr>'ASM 5'!Área_de_impresión</vt:lpstr>
      <vt:lpstr>'AZC 16'!Área_de_impresión</vt:lpstr>
      <vt:lpstr>'AZC 3'!Área_de_impresión</vt:lpstr>
      <vt:lpstr>'AZC 43'!Área_de_impresión</vt:lpstr>
      <vt:lpstr>'BIMO 37'!Área_de_impresión</vt:lpstr>
      <vt:lpstr>'COMPLEMENTO AFO 18'!Área_de_impresión</vt:lpstr>
      <vt:lpstr>'COMPLEMENTO ALM 45'!Área_de_impresión</vt:lpstr>
      <vt:lpstr>'FJDDUDV 25'!Área_de_impresión</vt:lpstr>
      <vt:lpstr>'FJDDUDV 30'!Área_de_impresión</vt:lpstr>
      <vt:lpstr>'FJDDUDV 32'!Área_de_impresión</vt:lpstr>
      <vt:lpstr>'FJDDUDV 9'!Área_de_impresión</vt:lpstr>
      <vt:lpstr>'JAAG 50'!Área_de_impresión</vt:lpstr>
      <vt:lpstr>'JAHC 17'!Área_de_impresión</vt:lpstr>
      <vt:lpstr>'JEZH 13'!Área_de_impresión</vt:lpstr>
      <vt:lpstr>'JFMM 38'!Área_de_impresión</vt:lpstr>
      <vt:lpstr>'JFMM 43'!Área_de_impresión</vt:lpstr>
      <vt:lpstr>'JMJM 23'!Área_de_impresión</vt:lpstr>
      <vt:lpstr>'JMVM 8'!Área_de_impresión</vt:lpstr>
      <vt:lpstr>'LGB 15'!Área_de_impresión</vt:lpstr>
      <vt:lpstr>'LGB 2'!Área_de_impresión</vt:lpstr>
      <vt:lpstr>'LGB 24'!Área_de_impresión</vt:lpstr>
      <vt:lpstr>'LGB 44'!Área_de_impresión</vt:lpstr>
      <vt:lpstr>'LGCP 21'!Área_de_impresión</vt:lpstr>
      <vt:lpstr>'LGCP 36'!Área_de_impresión</vt:lpstr>
      <vt:lpstr>'LGCP 42'!Área_de_impresión</vt:lpstr>
      <vt:lpstr>'LGCP 49'!Área_de_impresión</vt:lpstr>
      <vt:lpstr>'LGCP 7'!Área_de_impresión</vt:lpstr>
      <vt:lpstr>'LORC 11'!Área_de_impresión</vt:lpstr>
      <vt:lpstr>'LORC 12'!Área_de_impresión</vt:lpstr>
      <vt:lpstr>'LORC 51'!Área_de_impresión</vt:lpstr>
      <vt:lpstr>'MAMT 28'!Área_de_impresión</vt:lpstr>
      <vt:lpstr>'MAVC 10'!Área_de_impresión</vt:lpstr>
      <vt:lpstr>'MAVC 31'!Área_de_impresión</vt:lpstr>
      <vt:lpstr>'MCH 39'!Área_de_impresión</vt:lpstr>
      <vt:lpstr>'MCH 44'!Área_de_impresión</vt:lpstr>
      <vt:lpstr>'NASG 4'!Área_de_impresión</vt:lpstr>
      <vt:lpstr>'QRF 14'!Área_de_impresión</vt:lpstr>
      <vt:lpstr>'VHRD 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2019-05-30T17:25:12Z</cp:lastPrinted>
  <dcterms:created xsi:type="dcterms:W3CDTF">2019-05-02T14:29:48Z</dcterms:created>
  <dcterms:modified xsi:type="dcterms:W3CDTF">2019-06-05T15:38:58Z</dcterms:modified>
</cp:coreProperties>
</file>