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ATICOS 2023\"/>
    </mc:Choice>
  </mc:AlternateContent>
  <xr:revisionPtr revIDLastSave="0" documentId="13_ncr:1_{23570226-58E8-4BE7-B2F4-8F916B01521E}" xr6:coauthVersionLast="47" xr6:coauthVersionMax="47" xr10:uidLastSave="{00000000-0000-0000-0000-000000000000}"/>
  <bookViews>
    <workbookView xWindow="-120" yWindow="-120" windowWidth="29040" windowHeight="15720" xr2:uid="{64058C40-23AA-4130-8E3F-67F4203A88A9}"/>
  </bookViews>
  <sheets>
    <sheet name="GAZS 14" sheetId="15" r:id="rId1"/>
    <sheet name="DMFM 13" sheetId="14" r:id="rId2"/>
    <sheet name="QRF 12" sheetId="13" r:id="rId3"/>
    <sheet name="FJDDUDV 11" sheetId="12" r:id="rId4"/>
    <sheet name="FJDDUDV 10" sheetId="11" r:id="rId5"/>
    <sheet name="BIMO 9" sheetId="10" r:id="rId6"/>
    <sheet name="AZC 8" sheetId="9" r:id="rId7"/>
    <sheet name="DMFM 7" sheetId="8" r:id="rId8"/>
    <sheet name="ASM 6" sheetId="7" r:id="rId9"/>
    <sheet name="FJDDUDV 5" sheetId="5" r:id="rId10"/>
    <sheet name="BIMO 4" sheetId="4" r:id="rId11"/>
    <sheet name="AZC 3" sheetId="3" r:id="rId12"/>
    <sheet name="DMFM 2" sheetId="2" r:id="rId13"/>
    <sheet name="LORC 1" sheetId="1" r:id="rId14"/>
  </sheets>
  <definedNames>
    <definedName name="_xlnm.Print_Area" localSheetId="8">'ASM 6'!$B$1:$N$66</definedName>
    <definedName name="_xlnm.Print_Area" localSheetId="11">'AZC 3'!$B$1:$N$66</definedName>
    <definedName name="_xlnm.Print_Area" localSheetId="6">'AZC 8'!$B$1:$N$66</definedName>
    <definedName name="_xlnm.Print_Area" localSheetId="10">'BIMO 4'!$B$1:$N$66</definedName>
    <definedName name="_xlnm.Print_Area" localSheetId="5">'BIMO 9'!$B$1:$N$66</definedName>
    <definedName name="_xlnm.Print_Area" localSheetId="1">'DMFM 13'!$B$1:$N$66</definedName>
    <definedName name="_xlnm.Print_Area" localSheetId="12">'DMFM 2'!$B$1:$N$66</definedName>
    <definedName name="_xlnm.Print_Area" localSheetId="7">'DMFM 7'!$B$1:$N$66</definedName>
    <definedName name="_xlnm.Print_Area" localSheetId="4">'FJDDUDV 10'!$B$1:$N$66</definedName>
    <definedName name="_xlnm.Print_Area" localSheetId="3">'FJDDUDV 11'!$B$1:$N$66</definedName>
    <definedName name="_xlnm.Print_Area" localSheetId="9">'FJDDUDV 5'!$B$1:$N$66</definedName>
    <definedName name="_xlnm.Print_Area" localSheetId="0">'GAZS 14'!$B$1:$N$66</definedName>
    <definedName name="_xlnm.Print_Area" localSheetId="13">'LORC 1'!$B$1:$N$66</definedName>
    <definedName name="_xlnm.Print_Area" localSheetId="2">'QRF 12'!$B$1:$N$66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5" l="1"/>
  <c r="M44" i="15"/>
  <c r="M42" i="15"/>
  <c r="M40" i="15"/>
  <c r="J40" i="15"/>
  <c r="J42" i="15" s="1"/>
  <c r="M43" i="15" s="1"/>
  <c r="M42" i="14"/>
  <c r="M40" i="14"/>
  <c r="J40" i="14"/>
  <c r="J42" i="14" s="1"/>
  <c r="M43" i="14" s="1"/>
  <c r="M45" i="13"/>
  <c r="M47" i="15" l="1"/>
  <c r="M9" i="15" s="1"/>
  <c r="B11" i="15" s="1"/>
  <c r="M47" i="14"/>
  <c r="M9" i="14" s="1"/>
  <c r="B11" i="14" s="1"/>
  <c r="M40" i="13"/>
  <c r="J40" i="13"/>
  <c r="J42" i="13" s="1"/>
  <c r="M43" i="13" s="1"/>
  <c r="M45" i="12"/>
  <c r="M45" i="8"/>
  <c r="M45" i="10"/>
  <c r="M40" i="12"/>
  <c r="J40" i="12"/>
  <c r="J42" i="12" s="1"/>
  <c r="M43" i="12" s="1"/>
  <c r="M45" i="11"/>
  <c r="M42" i="11"/>
  <c r="M40" i="11"/>
  <c r="J40" i="11"/>
  <c r="J42" i="11" s="1"/>
  <c r="M43" i="11" s="1"/>
  <c r="M40" i="10"/>
  <c r="J40" i="10"/>
  <c r="J42" i="10" s="1"/>
  <c r="M43" i="10" s="1"/>
  <c r="M44" i="9"/>
  <c r="M42" i="9"/>
  <c r="M40" i="9"/>
  <c r="J40" i="9"/>
  <c r="J42" i="9" s="1"/>
  <c r="M43" i="9" s="1"/>
  <c r="M40" i="8"/>
  <c r="J40" i="8"/>
  <c r="J42" i="8" s="1"/>
  <c r="M43" i="8" s="1"/>
  <c r="M40" i="7"/>
  <c r="J40" i="7"/>
  <c r="J42" i="7" s="1"/>
  <c r="M43" i="7" s="1"/>
  <c r="M46" i="2"/>
  <c r="M46" i="5"/>
  <c r="M40" i="5"/>
  <c r="J40" i="5"/>
  <c r="J42" i="5" s="1"/>
  <c r="M43" i="5" s="1"/>
  <c r="M46" i="4"/>
  <c r="M40" i="4"/>
  <c r="J40" i="4"/>
  <c r="J42" i="4" s="1"/>
  <c r="M43" i="4" s="1"/>
  <c r="M44" i="3"/>
  <c r="M42" i="3"/>
  <c r="M40" i="3"/>
  <c r="J40" i="3"/>
  <c r="J42" i="3" s="1"/>
  <c r="M43" i="3" s="1"/>
  <c r="M40" i="2"/>
  <c r="J40" i="2"/>
  <c r="J42" i="2" s="1"/>
  <c r="M43" i="2" s="1"/>
  <c r="M42" i="1"/>
  <c r="M40" i="1"/>
  <c r="J40" i="1"/>
  <c r="J42" i="1" s="1"/>
  <c r="M43" i="1" s="1"/>
  <c r="M47" i="13" l="1"/>
  <c r="M9" i="13" s="1"/>
  <c r="B11" i="13" s="1"/>
  <c r="M47" i="4"/>
  <c r="M9" i="4" s="1"/>
  <c r="B11" i="4" s="1"/>
  <c r="M47" i="12"/>
  <c r="M9" i="12" s="1"/>
  <c r="B11" i="12" s="1"/>
  <c r="M47" i="11"/>
  <c r="M9" i="11" s="1"/>
  <c r="B11" i="11" s="1"/>
  <c r="M47" i="10"/>
  <c r="M9" i="10" s="1"/>
  <c r="B11" i="10" s="1"/>
  <c r="M47" i="9"/>
  <c r="M9" i="9" s="1"/>
  <c r="B11" i="9" s="1"/>
  <c r="M47" i="8"/>
  <c r="M9" i="8" s="1"/>
  <c r="B11" i="8" s="1"/>
  <c r="M47" i="7"/>
  <c r="M9" i="7" s="1"/>
  <c r="B11" i="7" s="1"/>
  <c r="M47" i="5"/>
  <c r="M9" i="5" s="1"/>
  <c r="B11" i="5" s="1"/>
  <c r="M47" i="3"/>
  <c r="M9" i="3" s="1"/>
  <c r="B11" i="3" s="1"/>
  <c r="M47" i="2"/>
  <c r="M9" i="2" s="1"/>
  <c r="B11" i="2" s="1"/>
  <c r="M47" i="1"/>
  <c r="M9" i="1" s="1"/>
  <c r="B11" i="1" s="1"/>
</calcChain>
</file>

<file path=xl/sharedStrings.xml><?xml version="1.0" encoding="utf-8"?>
<sst xmlns="http://schemas.openxmlformats.org/spreadsheetml/2006/main" count="1547" uniqueCount="117">
  <si>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</si>
  <si>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</si>
  <si>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</si>
  <si>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</si>
  <si>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</si>
  <si>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</si>
  <si>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POR:</t>
  </si>
  <si>
    <t>R   E   C   I   B   I   del Instituto Coahuilense de Acceso a la Información , la cantidad de - - - - - - - - - - -- - - - - - - - - -</t>
  </si>
  <si>
    <t xml:space="preserve">por concepto de estimación de viáticos en comisión conferida para   - - - - - - - -- - - - - - - - - - - - - - - - - - - - - - - - - - - - - - - - - - - </t>
  </si>
  <si>
    <t>.</t>
  </si>
  <si>
    <t>NOVIEMBRE</t>
  </si>
  <si>
    <t xml:space="preserve">AL </t>
  </si>
  <si>
    <t xml:space="preserve"> de </t>
  </si>
  <si>
    <t xml:space="preserve">NOVIEMBRE </t>
  </si>
  <si>
    <t>Vehículo part.</t>
  </si>
  <si>
    <t xml:space="preserve">Vehículo Oficial  </t>
  </si>
  <si>
    <t>X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</si>
  <si>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</si>
  <si>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</si>
  <si>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</si>
  <si>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</si>
  <si>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</si>
  <si>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</si>
  <si>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</si>
  <si>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</si>
  <si>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</si>
  <si>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</si>
  <si>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</si>
  <si>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</si>
  <si>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</si>
  <si>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</si>
  <si>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</si>
  <si>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 xml:space="preserve">AEROPUERTO MTY </t>
  </si>
  <si>
    <t>Km..</t>
  </si>
  <si>
    <t>Kilometros por recorrer</t>
  </si>
  <si>
    <t xml:space="preserve">Hospedaje y Alimentacion </t>
  </si>
  <si>
    <t>Kilometros por litro</t>
  </si>
  <si>
    <t>Tipo de Cambio</t>
  </si>
  <si>
    <t>$</t>
  </si>
  <si>
    <t>Total de litros</t>
  </si>
  <si>
    <t>Peaje</t>
  </si>
  <si>
    <t>Costo por litro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</si>
  <si>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</si>
  <si>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</si>
  <si>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</si>
  <si>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</si>
  <si>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</si>
  <si>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</si>
  <si>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</si>
  <si>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>N  o  m  b  r  e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</si>
  <si>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</si>
  <si>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</si>
  <si>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</si>
  <si>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</si>
  <si>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</si>
  <si>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 xml:space="preserve">LUIS ORLANDO RODRÍGUEZ CARMONA </t>
  </si>
  <si>
    <t>AUXILIAR DEL DEPARTAMENTO DE SERVICIOS GENERALES</t>
  </si>
  <si>
    <t xml:space="preserve">LIC. MARÍA ESTHER CARREÓN SERNA </t>
  </si>
  <si>
    <t xml:space="preserve">DIRECTORA DE ADMINISTRACIÓN Y FINANZAS </t>
  </si>
  <si>
    <t>TRASLADO AL AEROPUERTO DE MONTERREY  LIC. MARÍA DEL SOCORRO HERNÁNDEZ MANZANO LOS DÍAS 05 Y 07 DE NOVIEMBRE 2023.</t>
  </si>
  <si>
    <t>(TRES MIL TRESCIENTOS NUEVE PESOS 26/100 MN)</t>
  </si>
  <si>
    <t xml:space="preserve">AEROPUERTO CDMX </t>
  </si>
  <si>
    <t xml:space="preserve">XXV ENCUENTRO DE LA RTA </t>
  </si>
  <si>
    <t xml:space="preserve">DULCE MARÍA FUENTES MANCILLAS </t>
  </si>
  <si>
    <t xml:space="preserve">COMISIONADA PRESIDENTA </t>
  </si>
  <si>
    <t>Y</t>
  </si>
  <si>
    <t xml:space="preserve">ARMANDO ZAMORA CRUZ </t>
  </si>
  <si>
    <t>TRASLADOS RELATIVOS A LA COMISIONADA PRESIDENTA AL AEROPUERTO DE MONTERREY LOS DÍAS 12 Y 15 NOVIEMBRE 2023.</t>
  </si>
  <si>
    <t>XXV ENCUENTRO DE LA RED DE TRANSPARENCIA Y ACCESO A LA INFORMACIÓN, INAI COMO PRESIDENTE DE LA RTA LOS DÍAS 12 AL 15 NOVIEMBRE 2023, EN LA CDMX.</t>
  </si>
  <si>
    <t xml:space="preserve">BERTHA ICELA MATA ORTIZ </t>
  </si>
  <si>
    <t xml:space="preserve">COMISIONADA </t>
  </si>
  <si>
    <t xml:space="preserve">FRANSCISCO JAVIER DIEZ DE URDANIVIA DEL VALLE </t>
  </si>
  <si>
    <t>COMISIONADO</t>
  </si>
  <si>
    <t>(DIESCISIETE  MIL SETESCIENTOS CUARENTA Y NUEVE PESOS 78/100 MN)</t>
  </si>
  <si>
    <t>(DIESCISIETE MIL SETESCIENTOS CUARENTA Y NUEVE PESOS 78/100 MN)</t>
  </si>
  <si>
    <t xml:space="preserve">10 TAXIS </t>
  </si>
  <si>
    <t xml:space="preserve">TRANSITO LOCAL </t>
  </si>
  <si>
    <t>(CUATRO MIL  DOS PESOS 42/100 MN)</t>
  </si>
  <si>
    <t xml:space="preserve">CAPACITACIÓN DAI A ESTUDIANTES DE UNIVERSIDAD TECNOLÓGICA DE LA REGIÓN CENTRO DE COAHUILA (UTRCC) LOS DÍAS 22 AL 24 NOVIEMBRE 2023 EN MONCLOVA COAH. </t>
  </si>
  <si>
    <t xml:space="preserve">MONCLOVA </t>
  </si>
  <si>
    <t xml:space="preserve">ALFREDO SÁNCHEZ MARÍN </t>
  </si>
  <si>
    <t xml:space="preserve">JEFE DEL DEPARTAMENTO IMPULSO A LA CULTURA DE LA TRANSPARENCIA </t>
  </si>
  <si>
    <t>(SEIS MIL NOVECIENTOS SESENTA Y CINCO PESOS 49/100 MN)</t>
  </si>
  <si>
    <t xml:space="preserve">INAUGURACIÓN DE PABELLÓN DE LA TRANSPARENCIA EN FIL 2023. FIRMA DE CONVENIO DE COLABORACIÓN ENTRE TJA Y STJJ LOS DÍAS 26,27 Y 28 NOVIEMBRE 2023 EN GUADALAJARA, JALISCO. </t>
  </si>
  <si>
    <t xml:space="preserve">8 TAXIS </t>
  </si>
  <si>
    <t xml:space="preserve">AEROPUERTO GUADALAJARA </t>
  </si>
  <si>
    <t xml:space="preserve">GUADALAJARA </t>
  </si>
  <si>
    <t>(DOCE MIL OCHOCIENTOS NOVENTA Y DOS PESOS 70/100 MN)</t>
  </si>
  <si>
    <t>TRASLADOS RELATIVOS A LA COMISIONADA PRESIDENTA AL AEROPUERTO DE MONTERREY LOS DÍAS 26 Y 285 NOVIEMBRE 2023.</t>
  </si>
  <si>
    <t xml:space="preserve">CONFERENCIA NACIONAL DE ACCESO A LA INFORMACIÓN 2023 DEL 23 AL 25 NOVIEMBRE EN LA CDMX </t>
  </si>
  <si>
    <t xml:space="preserve">al </t>
  </si>
  <si>
    <t xml:space="preserve">5 TAXIS </t>
  </si>
  <si>
    <t xml:space="preserve">CDMX </t>
  </si>
  <si>
    <t>PABELLÓN DE LA TRANSPARENCIA EN FIL GUADALAJARA 2023 Y FIRMA DE CONVENIO DE COLABORACIÓN STJJ-TJA DEL 25 AL 28 NOVIEMBRE 2023</t>
  </si>
  <si>
    <t xml:space="preserve">6 TAXIS </t>
  </si>
  <si>
    <t xml:space="preserve">AEROPUERTO GDL </t>
  </si>
  <si>
    <t>GUADALAJARA</t>
  </si>
  <si>
    <t>AEROPUERTO MTY</t>
  </si>
  <si>
    <t>(TRECE MIL TRESCIENTOS NOVENTA YSIETE PESOS  33/100 MN)</t>
  </si>
  <si>
    <t>(DIESCISEISMIL SETECIENTOS CUARENTA Y NUEVE  PESOS 78/100 MN)</t>
  </si>
  <si>
    <t xml:space="preserve">QUETZALLI RUIZ FLORES  </t>
  </si>
  <si>
    <t xml:space="preserve">DIRECTORA JURIDICA </t>
  </si>
  <si>
    <t xml:space="preserve"> FIRMA DE CONVENIO DE COLABORACIÓN ENTRE ELSTJJ Y EL TJA  INAUGURACIÓN DEL PABELLÓN DE LA TRANSPARENCIA EN FIL GUADALAJARA 2023 DEL 26 AL 28 NOVIEMBRE 2023</t>
  </si>
  <si>
    <t>(NUEVE MIL QUINIENTOS VENTI UN PESOS 15/100 MN)</t>
  </si>
  <si>
    <t xml:space="preserve">CEREMONIA DE PREMIACIÓN DEL TERCER CONCURSO REGIONAL “ARTE TRANSPARENTE: ORGULLO DE SER DEL NORTE” ACTIVIDAD DE LA REGIÓN NORTE DEL SNT EL 29 NOVIEMBRE 2023 EN MONTERREY N.L. </t>
  </si>
  <si>
    <t xml:space="preserve">MONTERREY </t>
  </si>
  <si>
    <t>TRANSITO LOCAL</t>
  </si>
  <si>
    <t>(DOS MIL QUINIENTOS CINCUENTA Y UN PESOS 78/100 MN)</t>
  </si>
  <si>
    <t xml:space="preserve">EL ESTADO DE LA CONVENCIÓN DE LAS NACIONES UNIDAS CONTRA LA CORRUPCIÓN A 20 AÑOS DE SU CREACIÓN. 20 ANIVERSARIO DE LA FIRMA DE LA CONVENCIÓN DE LAS NACIONES UNIDAS CONTRA LA CORRUPCIÓN (CNUCC) DEL 04 AL 06 DICIEMBRE 2023 EN MÉRIDA, YUCATÁN </t>
  </si>
  <si>
    <t xml:space="preserve">DICIEMBRE </t>
  </si>
  <si>
    <t xml:space="preserve">08 TAXIS </t>
  </si>
  <si>
    <t>MERIDA</t>
  </si>
  <si>
    <t xml:space="preserve">MERIDA </t>
  </si>
  <si>
    <t>AEROPUERTO MERIDA</t>
  </si>
  <si>
    <t xml:space="preserve">GUSTAVO ADOLFO ZAVALA SLEHIMAN </t>
  </si>
  <si>
    <t xml:space="preserve">DIRECTOR DE CAPACITACIÓN Y CULTURA DE LA TRANSPARENCIA </t>
  </si>
  <si>
    <t>(NUEVE MIL SETECIENTOS CUARENTA PESOS 33/100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</si>
</sst>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9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17" xfId="2" applyFont="1" applyBorder="1"/>
    <xf numFmtId="0" fontId="3" fillId="0" borderId="18" xfId="2" applyFont="1" applyBorder="1"/>
    <xf numFmtId="0" fontId="3" fillId="0" borderId="19" xfId="2" applyFont="1" applyBorder="1"/>
    <xf numFmtId="164" fontId="5" fillId="0" borderId="18" xfId="3" applyFont="1" applyBorder="1" applyAlignment="1"/>
    <xf numFmtId="164" fontId="5" fillId="0" borderId="20" xfId="3" applyFont="1" applyBorder="1" applyAlignment="1"/>
    <xf numFmtId="0" fontId="5" fillId="0" borderId="21" xfId="2" applyFont="1" applyBorder="1"/>
    <xf numFmtId="0" fontId="5" fillId="0" borderId="11" xfId="2" applyFont="1" applyBorder="1"/>
    <xf numFmtId="0" fontId="5" fillId="0" borderId="22" xfId="2" applyFont="1" applyBorder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4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5" xfId="2" applyNumberFormat="1" applyFont="1" applyBorder="1"/>
    <xf numFmtId="0" fontId="8" fillId="0" borderId="0" xfId="2" applyFont="1"/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0" xfId="2" applyFont="1" applyAlignment="1">
      <alignment horizontal="center" wrapText="1"/>
    </xf>
    <xf numFmtId="0" fontId="3" fillId="0" borderId="11" xfId="2" applyFont="1" applyBorder="1" applyAlignment="1">
      <alignment wrapText="1"/>
    </xf>
    <xf numFmtId="0" fontId="3" fillId="0" borderId="12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 wrapText="1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5" fillId="0" borderId="5" xfId="1" applyFont="1" applyBorder="1" applyAlignment="1"/>
    <xf numFmtId="44" fontId="5" fillId="0" borderId="6" xfId="1" applyFont="1" applyBorder="1" applyAlignment="1"/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/>
    </xf>
    <xf numFmtId="0" fontId="10" fillId="0" borderId="11" xfId="2" applyFont="1" applyFill="1" applyBorder="1" applyAlignment="1">
      <alignment horizontal="center"/>
    </xf>
    <xf numFmtId="0" fontId="9" fillId="0" borderId="11" xfId="2" applyFont="1" applyFill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0" fontId="9" fillId="0" borderId="15" xfId="2" applyFont="1" applyFill="1" applyBorder="1" applyAlignment="1">
      <alignment horizontal="center" wrapText="1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10" fillId="0" borderId="11" xfId="2" applyFont="1" applyBorder="1" applyAlignment="1">
      <alignment horizontal="center"/>
    </xf>
    <xf numFmtId="0" fontId="9" fillId="0" borderId="15" xfId="2" applyFont="1" applyBorder="1" applyAlignment="1">
      <alignment horizontal="center" wrapText="1"/>
    </xf>
    <xf numFmtId="0" fontId="6" fillId="0" borderId="11" xfId="2" applyFont="1" applyBorder="1" applyAlignment="1">
      <alignment horizontal="center"/>
    </xf>
  </cellXfs>
  <cellStyles count="4">
    <cellStyle name="Moneda" xfId="1" builtinId="4"/>
    <cellStyle name="Moneda 2 2" xfId="3" xr:uid="{2B085ECD-D9A0-4F05-BE0A-93B082D869EF}"/>
    <cellStyle name="Normal" xfId="0" builtinId="0"/>
    <cellStyle name="Normal 2 2" xfId="2" xr:uid="{F997F720-523F-47AE-8F72-074F126EF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2976010-9E41-43E5-94F1-63F4E8C4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A1E39D7-C384-4E28-B1DF-F4406494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3F606EB6-DAF5-489D-8EF7-60B7472C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70F81E8C-F53A-4805-ADB8-550B66A9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7FE39EFA-5711-4116-A64A-7DB0678C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FB82BBA-7686-417D-8B8E-EA927CE6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0A8110C-A3A6-4EF4-A39A-8FD09B31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37BC3DC7-FC23-4A4C-920D-EC06E60F3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3604AAE-0AC3-4A2B-BDDF-FF69D1B0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57EEC84F-EB34-4CD7-851A-9247814C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DCA55C9F-B816-4FBF-BFFE-E2B93D75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32880C2-1784-49B6-B078-22947277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979606B7-A46A-47FA-9026-D8DE5F39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E5AF674E-513A-4100-8257-C3618C38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2DDE22E-0D71-484E-92C2-DD1E410B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A80BFEC-99AF-4AAF-9F10-3A7E596D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01BEC9E-3D08-4A75-8B9D-6835D639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2EA7FD9D-57C3-48E0-ADBF-986238BE4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79DC2A0C-B6AF-4BE8-94CE-9940590E6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016ED19B-8189-4429-AFD1-BEA5D185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58CE4D07-E489-4202-B165-EAB214FB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0BA4FBBE-1587-4759-B56B-0F798EF0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E9DA005-19D7-4881-8375-6F1F32E7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1F383EAE-A241-40A7-8A84-DCC9DB50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C0FE65B9-A539-4FE4-AFE7-75BFB2CC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0B67303-FDA0-4F8E-A151-2A0CCB42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FB3B19F-F7E8-4040-8C66-AAEFA0B1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69E2A6F-F35A-46A5-BA69-ABA7957C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3FB0FF3A-4FFF-4024-86FE-5CEB562E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3DDD7AC7-022E-4C42-8C12-AC78D859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9DC58D3-7EF8-4F5D-B6C2-154AC50E2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3A17AFA-91D6-4114-8002-0E7E8DB5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E8171E0D-E54D-4C14-A615-5A9C8467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96A6FFD6-F32A-4DB6-84F9-F92CDDA3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FE38111B-4215-497C-B93C-643E5D5B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DCA2ED47-45B7-4E32-9616-EB9D8E5C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61452B17-F88A-417B-A872-4107539A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8FB76AD0-8E82-444F-A92E-9764F839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DCBB392-629B-4298-A8DE-04C36B68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4EB50922-CF1B-42A7-8C28-A15B2E98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D30756FE-B09F-4026-BF96-4CF7EDED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AA5F76CC-4031-4ACD-B2C0-C45F070F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6E9633CE-6F2E-4121-9A8D-EC4959AD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6BEB42F4-5163-4988-A745-25763C852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297CC3A3-53EC-439D-8032-539D7FA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62A2B4B-EFBD-46E9-8D4D-6165C69F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03FF842C-2DDA-42F5-826E-2D8FD9A6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5BD41F8-CDEC-44BA-B009-9E12CB65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467107A0-607E-480A-AB0E-C3031B5F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3F3A3B4F-E62F-412E-9BCF-FA75985E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81180511-E509-4A7A-9FF6-9145CE53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56B5500A-3B1D-43D2-B0A5-E3E1E8E6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19057750-DA2F-4592-BC09-24F82FE2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B7AC033F-A091-4701-A43B-16F8E0A2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118C7049-2219-4F76-93F0-208D2DC4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CFC4DD08-C364-4955-BF1C-CDE876B5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4769-2415-4BD0-AE1C-60CA2DE1B310}">
  <sheetPr>
    <pageSetUpPr fitToPage="1"/>
  </sheetPr>
  <dimension ref="A1:S487"/>
  <sheetViews>
    <sheetView tabSelected="1" topLeftCell="A25" zoomScale="120" zoomScaleNormal="120" workbookViewId="0">
      <selection activeCell="S54" sqref="S54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14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80"/>
      <c r="M4" s="80"/>
      <c r="N4" s="9" t="s">
        <v>2</v>
      </c>
    </row>
    <row r="5" spans="1:19">
      <c r="A5" s="5"/>
      <c r="B5" s="5"/>
      <c r="G5" s="10"/>
      <c r="L5" s="80"/>
      <c r="M5" s="80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29</v>
      </c>
      <c r="K8" s="81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9740.3315789473691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84"/>
      <c r="B11" s="152">
        <f>$M$9</f>
        <v>9740.3315789473691</v>
      </c>
      <c r="C11" s="153"/>
      <c r="D11" s="154" t="s">
        <v>116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108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70">
        <v>4</v>
      </c>
      <c r="F16" s="81" t="s">
        <v>5</v>
      </c>
      <c r="G16" s="144" t="s">
        <v>109</v>
      </c>
      <c r="H16" s="92"/>
      <c r="I16" s="71" t="s">
        <v>90</v>
      </c>
      <c r="J16" s="70">
        <v>6</v>
      </c>
      <c r="K16" s="81" t="s">
        <v>12</v>
      </c>
      <c r="L16" s="144" t="s">
        <v>109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110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81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2</v>
      </c>
      <c r="E24" s="81" t="s">
        <v>27</v>
      </c>
      <c r="F24" s="122">
        <v>2282.2800000000002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81" t="s">
        <v>27</v>
      </c>
      <c r="F25" s="124">
        <v>1141.1400000000001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81"/>
      <c r="F26" s="125"/>
      <c r="G26" s="125"/>
      <c r="M26" s="119"/>
      <c r="N26" s="120"/>
    </row>
    <row r="27" spans="1:14">
      <c r="A27" s="5"/>
      <c r="B27" s="5" t="s">
        <v>5</v>
      </c>
      <c r="C27" s="118" t="s">
        <v>31</v>
      </c>
      <c r="D27" s="118"/>
      <c r="E27" s="118"/>
      <c r="F27" s="71" t="s">
        <v>27</v>
      </c>
      <c r="G27" s="118" t="s">
        <v>32</v>
      </c>
      <c r="H27" s="118"/>
      <c r="I27" s="118"/>
      <c r="J27" s="24">
        <v>115</v>
      </c>
      <c r="K27" s="4" t="s">
        <v>33</v>
      </c>
      <c r="M27" s="119"/>
      <c r="N27" s="120"/>
    </row>
    <row r="28" spans="1:14">
      <c r="A28" s="5"/>
      <c r="B28" s="5" t="s">
        <v>5</v>
      </c>
      <c r="C28" s="118" t="s">
        <v>32</v>
      </c>
      <c r="D28" s="118"/>
      <c r="E28" s="118"/>
      <c r="F28" s="71" t="s">
        <v>27</v>
      </c>
      <c r="G28" s="117" t="s">
        <v>111</v>
      </c>
      <c r="H28" s="117"/>
      <c r="I28" s="117"/>
      <c r="J28" s="24"/>
      <c r="K28" s="4" t="s">
        <v>33</v>
      </c>
      <c r="N28" s="25"/>
    </row>
    <row r="29" spans="1:14">
      <c r="A29" s="5"/>
      <c r="B29" s="5" t="s">
        <v>5</v>
      </c>
      <c r="C29" s="121" t="s">
        <v>112</v>
      </c>
      <c r="D29" s="121"/>
      <c r="E29" s="121"/>
      <c r="F29" s="72" t="s">
        <v>27</v>
      </c>
      <c r="G29" s="121" t="s">
        <v>111</v>
      </c>
      <c r="H29" s="121"/>
      <c r="I29" s="121"/>
      <c r="J29" s="69"/>
      <c r="K29" s="4" t="s">
        <v>33</v>
      </c>
      <c r="N29" s="12"/>
    </row>
    <row r="30" spans="1:14">
      <c r="A30" s="5"/>
      <c r="B30" s="5" t="s">
        <v>5</v>
      </c>
      <c r="C30" s="117" t="s">
        <v>113</v>
      </c>
      <c r="D30" s="117"/>
      <c r="E30" s="117"/>
      <c r="F30" s="72" t="s">
        <v>27</v>
      </c>
      <c r="G30" s="117" t="s">
        <v>32</v>
      </c>
      <c r="H30" s="117"/>
      <c r="I30" s="117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8" t="s">
        <v>32</v>
      </c>
      <c r="D31" s="118"/>
      <c r="E31" s="118"/>
      <c r="F31" s="71" t="s">
        <v>27</v>
      </c>
      <c r="G31" s="118" t="s">
        <v>31</v>
      </c>
      <c r="H31" s="118"/>
      <c r="I31" s="118"/>
      <c r="J31" s="24">
        <v>115</v>
      </c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81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81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81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81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81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81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81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81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81"/>
      <c r="G40" s="115" t="s">
        <v>34</v>
      </c>
      <c r="H40" s="115"/>
      <c r="I40" s="115"/>
      <c r="J40" s="27">
        <f>SUM(J27:J39)</f>
        <v>230</v>
      </c>
      <c r="K40" s="85"/>
      <c r="L40" s="86" t="s">
        <v>35</v>
      </c>
      <c r="M40" s="100">
        <f>(D24*F24)+(D25*F25)</f>
        <v>5705.7000000000007</v>
      </c>
      <c r="N40" s="101"/>
    </row>
    <row r="41" spans="1:15" ht="11.25" customHeight="1">
      <c r="A41" s="5"/>
      <c r="B41" s="5"/>
      <c r="C41" s="6"/>
      <c r="F41" s="81"/>
      <c r="G41" s="88" t="s">
        <v>36</v>
      </c>
      <c r="H41" s="88"/>
      <c r="I41" s="88"/>
      <c r="J41" s="80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81"/>
      <c r="G42" s="88" t="s">
        <v>39</v>
      </c>
      <c r="H42" s="88"/>
      <c r="I42" s="88"/>
      <c r="J42" s="31">
        <f>J40/J41</f>
        <v>24.210526315789473</v>
      </c>
      <c r="K42" s="108" t="s">
        <v>40</v>
      </c>
      <c r="L42" s="111"/>
      <c r="M42" s="112">
        <f>361*2</f>
        <v>722</v>
      </c>
      <c r="N42" s="113"/>
    </row>
    <row r="43" spans="1:15" ht="15" customHeight="1">
      <c r="A43" s="5"/>
      <c r="B43" s="5"/>
      <c r="C43" s="6"/>
      <c r="F43" s="81"/>
      <c r="G43" s="88" t="s">
        <v>41</v>
      </c>
      <c r="H43" s="88"/>
      <c r="I43" s="88"/>
      <c r="J43" s="32">
        <v>22</v>
      </c>
      <c r="K43" s="85"/>
      <c r="L43" s="33" t="s">
        <v>30</v>
      </c>
      <c r="M43" s="109">
        <f>J42*J43</f>
        <v>532.63157894736844</v>
      </c>
      <c r="N43" s="110"/>
    </row>
    <row r="44" spans="1:15" ht="11.25" customHeight="1">
      <c r="A44" s="5"/>
      <c r="B44" s="5"/>
      <c r="C44" s="6"/>
      <c r="F44" s="81"/>
      <c r="G44" s="81"/>
      <c r="I44" s="80"/>
      <c r="K44" s="108" t="s">
        <v>42</v>
      </c>
      <c r="L44" s="108"/>
      <c r="M44" s="100">
        <f>260*3</f>
        <v>780</v>
      </c>
      <c r="N44" s="101"/>
    </row>
    <row r="45" spans="1:15">
      <c r="A45" s="5"/>
      <c r="B45" s="5"/>
      <c r="C45" s="6"/>
      <c r="F45" s="81"/>
      <c r="G45" s="81"/>
      <c r="H45" s="80"/>
      <c r="I45" s="80"/>
      <c r="J45" s="33"/>
      <c r="K45" s="33"/>
      <c r="L45" s="33" t="s">
        <v>43</v>
      </c>
      <c r="M45" s="100">
        <f>250*8</f>
        <v>2000</v>
      </c>
      <c r="N45" s="101"/>
    </row>
    <row r="46" spans="1:15">
      <c r="A46" s="5"/>
      <c r="B46" s="5"/>
      <c r="E46" s="85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85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9740.3315789473691</v>
      </c>
      <c r="N47" s="110"/>
    </row>
    <row r="48" spans="1:15">
      <c r="A48" s="5"/>
      <c r="B48" s="5"/>
      <c r="E48" s="85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85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85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82"/>
      <c r="C59" s="81"/>
      <c r="D59" s="81"/>
      <c r="E59" s="81"/>
      <c r="F59" s="81"/>
      <c r="G59" s="81"/>
      <c r="I59" s="81"/>
      <c r="J59" s="81"/>
      <c r="K59" s="81"/>
      <c r="L59" s="81"/>
      <c r="M59" s="81"/>
      <c r="N59" s="83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114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115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C30:E30"/>
    <mergeCell ref="G30:I30"/>
    <mergeCell ref="C31:E31"/>
    <mergeCell ref="G31:I31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D06B-7FFF-4A6F-A495-F865E6DBC098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5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56"/>
      <c r="M4" s="56"/>
      <c r="N4" s="9" t="s">
        <v>2</v>
      </c>
    </row>
    <row r="5" spans="1:19">
      <c r="A5" s="5"/>
      <c r="B5" s="5"/>
      <c r="G5" s="10"/>
      <c r="L5" s="56"/>
      <c r="M5" s="56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55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17749.78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59"/>
      <c r="B11" s="152">
        <f>$M$9</f>
        <v>17749.78</v>
      </c>
      <c r="C11" s="153"/>
      <c r="D11" s="154" t="s">
        <v>73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68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12</v>
      </c>
      <c r="F16" s="55" t="s">
        <v>5</v>
      </c>
      <c r="G16" s="144" t="s">
        <v>10</v>
      </c>
      <c r="H16" s="92"/>
      <c r="I16" s="55" t="s">
        <v>11</v>
      </c>
      <c r="J16" s="17">
        <v>15</v>
      </c>
      <c r="K16" s="55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75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55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3</v>
      </c>
      <c r="E24" s="55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55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55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55" t="s">
        <v>27</v>
      </c>
      <c r="G27" s="116" t="s">
        <v>32</v>
      </c>
      <c r="H27" s="116"/>
      <c r="I27" s="116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55" t="s">
        <v>27</v>
      </c>
      <c r="G28" s="116" t="s">
        <v>61</v>
      </c>
      <c r="H28" s="116"/>
      <c r="I28" s="116"/>
      <c r="J28" s="24"/>
      <c r="K28" s="4" t="s">
        <v>33</v>
      </c>
      <c r="N28" s="25"/>
    </row>
    <row r="29" spans="1:14">
      <c r="A29" s="5"/>
      <c r="B29" s="5" t="s">
        <v>5</v>
      </c>
      <c r="C29" s="116" t="s">
        <v>62</v>
      </c>
      <c r="D29" s="116"/>
      <c r="E29" s="116"/>
      <c r="F29" s="55" t="s">
        <v>27</v>
      </c>
      <c r="G29" s="116" t="s">
        <v>62</v>
      </c>
      <c r="H29" s="116"/>
      <c r="I29" s="116"/>
      <c r="J29" s="24"/>
      <c r="K29" s="4" t="s">
        <v>33</v>
      </c>
      <c r="N29" s="12"/>
    </row>
    <row r="30" spans="1:14">
      <c r="A30" s="5"/>
      <c r="B30" s="5" t="s">
        <v>5</v>
      </c>
      <c r="C30" s="116" t="s">
        <v>62</v>
      </c>
      <c r="D30" s="116"/>
      <c r="E30" s="116"/>
      <c r="F30" s="55" t="s">
        <v>27</v>
      </c>
      <c r="G30" s="116" t="s">
        <v>62</v>
      </c>
      <c r="H30" s="116"/>
      <c r="I30" s="11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62</v>
      </c>
      <c r="D31" s="116"/>
      <c r="E31" s="116"/>
      <c r="F31" s="55" t="s">
        <v>27</v>
      </c>
      <c r="G31" s="116" t="s">
        <v>62</v>
      </c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 t="s">
        <v>61</v>
      </c>
      <c r="D32" s="116"/>
      <c r="E32" s="116"/>
      <c r="F32" s="55" t="s">
        <v>27</v>
      </c>
      <c r="G32" s="116" t="s">
        <v>32</v>
      </c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 t="s">
        <v>32</v>
      </c>
      <c r="D33" s="116"/>
      <c r="E33" s="116"/>
      <c r="F33" s="55" t="s">
        <v>27</v>
      </c>
      <c r="G33" s="116" t="s">
        <v>31</v>
      </c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55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55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55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55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55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55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55"/>
      <c r="G40" s="115" t="s">
        <v>34</v>
      </c>
      <c r="H40" s="115"/>
      <c r="I40" s="115"/>
      <c r="J40" s="27">
        <f>SUM(J27:J39)</f>
        <v>0</v>
      </c>
      <c r="K40" s="60"/>
      <c r="L40" s="57" t="s">
        <v>35</v>
      </c>
      <c r="M40" s="100">
        <f>(D24*F24)+(D25*F25)</f>
        <v>15249.779999999999</v>
      </c>
      <c r="N40" s="101"/>
    </row>
    <row r="41" spans="1:15" ht="11.25" customHeight="1">
      <c r="A41" s="5"/>
      <c r="B41" s="5"/>
      <c r="C41" s="6"/>
      <c r="F41" s="55"/>
      <c r="G41" s="88" t="s">
        <v>36</v>
      </c>
      <c r="H41" s="88"/>
      <c r="I41" s="88"/>
      <c r="J41" s="56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55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55"/>
      <c r="G43" s="88" t="s">
        <v>41</v>
      </c>
      <c r="H43" s="88"/>
      <c r="I43" s="88"/>
      <c r="J43" s="32">
        <v>22</v>
      </c>
      <c r="K43" s="60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55"/>
      <c r="G44" s="55"/>
      <c r="I44" s="56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55"/>
      <c r="G45" s="55"/>
      <c r="H45" s="56"/>
      <c r="I45" s="56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60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>
        <f>250*10</f>
        <v>2500</v>
      </c>
      <c r="N46" s="101"/>
      <c r="O46" s="34"/>
    </row>
    <row r="47" spans="1:15">
      <c r="A47" s="5"/>
      <c r="B47" s="5"/>
      <c r="E47" s="60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17749.78</v>
      </c>
      <c r="N47" s="110"/>
    </row>
    <row r="48" spans="1:15">
      <c r="A48" s="5"/>
      <c r="B48" s="5"/>
      <c r="E48" s="60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0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0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54"/>
      <c r="C59" s="55"/>
      <c r="D59" s="55"/>
      <c r="E59" s="55"/>
      <c r="F59" s="55"/>
      <c r="G59" s="55"/>
      <c r="I59" s="55"/>
      <c r="J59" s="55"/>
      <c r="K59" s="55"/>
      <c r="L59" s="55"/>
      <c r="M59" s="55"/>
      <c r="N59" s="58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71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72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9BCA-5EA0-4797-8140-A9CD82755D11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4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56"/>
      <c r="M4" s="56"/>
      <c r="N4" s="9" t="s">
        <v>2</v>
      </c>
    </row>
    <row r="5" spans="1:19">
      <c r="A5" s="5"/>
      <c r="B5" s="5"/>
      <c r="G5" s="10"/>
      <c r="L5" s="56"/>
      <c r="M5" s="56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55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17749.78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59"/>
      <c r="B11" s="152">
        <f>$M$9</f>
        <v>17749.78</v>
      </c>
      <c r="C11" s="153"/>
      <c r="D11" s="154" t="s">
        <v>74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68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12</v>
      </c>
      <c r="F16" s="55" t="s">
        <v>5</v>
      </c>
      <c r="G16" s="144" t="s">
        <v>10</v>
      </c>
      <c r="H16" s="92"/>
      <c r="I16" s="55" t="s">
        <v>11</v>
      </c>
      <c r="J16" s="17">
        <v>15</v>
      </c>
      <c r="K16" s="55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75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55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3</v>
      </c>
      <c r="E24" s="55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55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55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55" t="s">
        <v>27</v>
      </c>
      <c r="G27" s="116" t="s">
        <v>32</v>
      </c>
      <c r="H27" s="116"/>
      <c r="I27" s="116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55" t="s">
        <v>27</v>
      </c>
      <c r="G28" s="116" t="s">
        <v>61</v>
      </c>
      <c r="H28" s="116"/>
      <c r="I28" s="116"/>
      <c r="J28" s="24"/>
      <c r="K28" s="4" t="s">
        <v>33</v>
      </c>
      <c r="N28" s="25"/>
    </row>
    <row r="29" spans="1:14">
      <c r="A29" s="5"/>
      <c r="B29" s="5" t="s">
        <v>5</v>
      </c>
      <c r="C29" s="116" t="s">
        <v>62</v>
      </c>
      <c r="D29" s="116"/>
      <c r="E29" s="116"/>
      <c r="F29" s="55" t="s">
        <v>27</v>
      </c>
      <c r="G29" s="116" t="s">
        <v>62</v>
      </c>
      <c r="H29" s="116"/>
      <c r="I29" s="116"/>
      <c r="J29" s="24"/>
      <c r="K29" s="4" t="s">
        <v>33</v>
      </c>
      <c r="N29" s="12"/>
    </row>
    <row r="30" spans="1:14">
      <c r="A30" s="5"/>
      <c r="B30" s="5" t="s">
        <v>5</v>
      </c>
      <c r="C30" s="116" t="s">
        <v>62</v>
      </c>
      <c r="D30" s="116"/>
      <c r="E30" s="116"/>
      <c r="F30" s="55" t="s">
        <v>27</v>
      </c>
      <c r="G30" s="116" t="s">
        <v>62</v>
      </c>
      <c r="H30" s="116"/>
      <c r="I30" s="11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62</v>
      </c>
      <c r="D31" s="116"/>
      <c r="E31" s="116"/>
      <c r="F31" s="55" t="s">
        <v>27</v>
      </c>
      <c r="G31" s="116" t="s">
        <v>62</v>
      </c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 t="s">
        <v>61</v>
      </c>
      <c r="D32" s="116"/>
      <c r="E32" s="116"/>
      <c r="F32" s="55" t="s">
        <v>27</v>
      </c>
      <c r="G32" s="116" t="s">
        <v>32</v>
      </c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 t="s">
        <v>32</v>
      </c>
      <c r="D33" s="116"/>
      <c r="E33" s="116"/>
      <c r="F33" s="55" t="s">
        <v>27</v>
      </c>
      <c r="G33" s="116" t="s">
        <v>31</v>
      </c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55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55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55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55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55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55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55"/>
      <c r="G40" s="115" t="s">
        <v>34</v>
      </c>
      <c r="H40" s="115"/>
      <c r="I40" s="115"/>
      <c r="J40" s="27">
        <f>SUM(J27:J39)</f>
        <v>0</v>
      </c>
      <c r="K40" s="60"/>
      <c r="L40" s="57" t="s">
        <v>35</v>
      </c>
      <c r="M40" s="100">
        <f>(D24*F24)+(D25*F25)</f>
        <v>15249.779999999999</v>
      </c>
      <c r="N40" s="101"/>
    </row>
    <row r="41" spans="1:15" ht="11.25" customHeight="1">
      <c r="A41" s="5"/>
      <c r="B41" s="5"/>
      <c r="C41" s="6"/>
      <c r="F41" s="55"/>
      <c r="G41" s="88" t="s">
        <v>36</v>
      </c>
      <c r="H41" s="88"/>
      <c r="I41" s="88"/>
      <c r="J41" s="56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55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55"/>
      <c r="G43" s="88" t="s">
        <v>41</v>
      </c>
      <c r="H43" s="88"/>
      <c r="I43" s="88"/>
      <c r="J43" s="32">
        <v>22</v>
      </c>
      <c r="K43" s="60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55"/>
      <c r="G44" s="55"/>
      <c r="I44" s="56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55"/>
      <c r="G45" s="55"/>
      <c r="H45" s="56"/>
      <c r="I45" s="56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60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>
        <f>250*10</f>
        <v>2500</v>
      </c>
      <c r="N46" s="101"/>
      <c r="O46" s="34"/>
    </row>
    <row r="47" spans="1:15">
      <c r="A47" s="5"/>
      <c r="B47" s="5"/>
      <c r="E47" s="60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17749.78</v>
      </c>
      <c r="N47" s="110"/>
    </row>
    <row r="48" spans="1:15">
      <c r="A48" s="5"/>
      <c r="B48" s="5"/>
      <c r="E48" s="60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0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0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54"/>
      <c r="C59" s="55"/>
      <c r="D59" s="55"/>
      <c r="E59" s="55"/>
      <c r="F59" s="55"/>
      <c r="G59" s="55"/>
      <c r="I59" s="55"/>
      <c r="J59" s="55"/>
      <c r="K59" s="55"/>
      <c r="L59" s="55"/>
      <c r="M59" s="55"/>
      <c r="N59" s="58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69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70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BF6F-CF7E-4006-9AFE-3508BB428E36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3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15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4002.4210526315792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52">
        <f>$M$9</f>
        <v>4002.4210526315792</v>
      </c>
      <c r="C11" s="153"/>
      <c r="D11" s="154" t="s">
        <v>77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67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12</v>
      </c>
      <c r="F16" s="15" t="s">
        <v>5</v>
      </c>
      <c r="G16" s="144" t="s">
        <v>10</v>
      </c>
      <c r="H16" s="92"/>
      <c r="I16" s="15" t="s">
        <v>65</v>
      </c>
      <c r="J16" s="17">
        <v>15</v>
      </c>
      <c r="K16" s="15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/>
      <c r="L18" s="146" t="s">
        <v>18</v>
      </c>
      <c r="M18" s="148"/>
      <c r="N18" s="18"/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15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/>
      <c r="E24" s="15" t="s">
        <v>27</v>
      </c>
      <c r="F24" s="122"/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15" t="s">
        <v>27</v>
      </c>
      <c r="F25" s="124">
        <v>800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15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15" t="s">
        <v>27</v>
      </c>
      <c r="G27" s="116" t="s">
        <v>32</v>
      </c>
      <c r="H27" s="116"/>
      <c r="I27" s="116"/>
      <c r="J27" s="24">
        <v>115</v>
      </c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15" t="s">
        <v>27</v>
      </c>
      <c r="G28" s="116" t="s">
        <v>31</v>
      </c>
      <c r="H28" s="116"/>
      <c r="I28" s="116"/>
      <c r="J28" s="24">
        <v>115</v>
      </c>
      <c r="K28" s="4" t="s">
        <v>33</v>
      </c>
      <c r="N28" s="25"/>
    </row>
    <row r="29" spans="1:14">
      <c r="A29" s="5"/>
      <c r="B29" s="5" t="s">
        <v>5</v>
      </c>
      <c r="C29" s="116"/>
      <c r="D29" s="116"/>
      <c r="E29" s="116"/>
      <c r="F29" s="15" t="s">
        <v>27</v>
      </c>
      <c r="G29" s="116"/>
      <c r="H29" s="116"/>
      <c r="I29" s="116"/>
      <c r="J29" s="24"/>
      <c r="K29" s="4" t="s">
        <v>33</v>
      </c>
      <c r="N29" s="12"/>
    </row>
    <row r="30" spans="1:14">
      <c r="A30" s="5"/>
      <c r="B30" s="5" t="s">
        <v>5</v>
      </c>
      <c r="C30" s="116" t="s">
        <v>31</v>
      </c>
      <c r="D30" s="116"/>
      <c r="E30" s="116"/>
      <c r="F30" s="15" t="s">
        <v>27</v>
      </c>
      <c r="G30" s="116" t="s">
        <v>32</v>
      </c>
      <c r="H30" s="116"/>
      <c r="I30" s="116"/>
      <c r="J30" s="24">
        <v>115</v>
      </c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32</v>
      </c>
      <c r="D31" s="116"/>
      <c r="E31" s="116"/>
      <c r="F31" s="15" t="s">
        <v>27</v>
      </c>
      <c r="G31" s="116" t="s">
        <v>31</v>
      </c>
      <c r="H31" s="116"/>
      <c r="I31" s="116"/>
      <c r="J31" s="24">
        <v>115</v>
      </c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15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 t="s">
        <v>76</v>
      </c>
      <c r="D33" s="116"/>
      <c r="E33" s="116"/>
      <c r="F33" s="15" t="s">
        <v>27</v>
      </c>
      <c r="G33" s="116" t="s">
        <v>76</v>
      </c>
      <c r="H33" s="116"/>
      <c r="I33" s="116"/>
      <c r="J33" s="24">
        <v>200</v>
      </c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15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15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15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15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15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15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15"/>
      <c r="G40" s="115" t="s">
        <v>34</v>
      </c>
      <c r="H40" s="115"/>
      <c r="I40" s="115"/>
      <c r="J40" s="27">
        <f>SUM(J27:J39)</f>
        <v>660</v>
      </c>
      <c r="K40" s="28"/>
      <c r="L40" s="30" t="s">
        <v>35</v>
      </c>
      <c r="M40" s="100">
        <f>(D24*F24)+(D25*F25)</f>
        <v>800</v>
      </c>
      <c r="N40" s="101"/>
    </row>
    <row r="41" spans="1:15" ht="11.25" customHeight="1">
      <c r="A41" s="5"/>
      <c r="B41" s="5"/>
      <c r="C41" s="6"/>
      <c r="F41" s="15"/>
      <c r="G41" s="88" t="s">
        <v>36</v>
      </c>
      <c r="H41" s="88"/>
      <c r="I41" s="88"/>
      <c r="J41" s="8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15"/>
      <c r="G42" s="88" t="s">
        <v>39</v>
      </c>
      <c r="H42" s="88"/>
      <c r="I42" s="88"/>
      <c r="J42" s="31">
        <f>J40/J41</f>
        <v>69.473684210526315</v>
      </c>
      <c r="K42" s="108" t="s">
        <v>40</v>
      </c>
      <c r="L42" s="111"/>
      <c r="M42" s="112">
        <f>361*4</f>
        <v>1444</v>
      </c>
      <c r="N42" s="113"/>
    </row>
    <row r="43" spans="1:15" ht="15" customHeight="1">
      <c r="A43" s="5"/>
      <c r="B43" s="5"/>
      <c r="C43" s="6"/>
      <c r="F43" s="15"/>
      <c r="G43" s="88" t="s">
        <v>41</v>
      </c>
      <c r="H43" s="88"/>
      <c r="I43" s="88"/>
      <c r="J43" s="32">
        <v>22</v>
      </c>
      <c r="K43" s="28"/>
      <c r="L43" s="33" t="s">
        <v>30</v>
      </c>
      <c r="M43" s="109">
        <f>J42*J43</f>
        <v>1528.421052631579</v>
      </c>
      <c r="N43" s="110"/>
    </row>
    <row r="44" spans="1:15" ht="11.25" customHeight="1">
      <c r="A44" s="5"/>
      <c r="B44" s="5"/>
      <c r="C44" s="6"/>
      <c r="F44" s="15"/>
      <c r="G44" s="15"/>
      <c r="I44" s="8"/>
      <c r="K44" s="108" t="s">
        <v>42</v>
      </c>
      <c r="L44" s="108"/>
      <c r="M44" s="100">
        <f>230</f>
        <v>230</v>
      </c>
      <c r="N44" s="101"/>
    </row>
    <row r="45" spans="1:15">
      <c r="A45" s="5"/>
      <c r="B45" s="5"/>
      <c r="C45" s="6"/>
      <c r="F45" s="15"/>
      <c r="G45" s="15"/>
      <c r="H45" s="8"/>
      <c r="I45" s="8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28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28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4002.4210526315792</v>
      </c>
      <c r="N47" s="110"/>
    </row>
    <row r="48" spans="1:15">
      <c r="A48" s="5"/>
      <c r="B48" s="5"/>
      <c r="E48" s="28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28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47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8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66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51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21E6-A061-4399-8532-392BF19D81CD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2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8</v>
      </c>
      <c r="K8" s="15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17749.78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19"/>
      <c r="B11" s="152">
        <f>$M$9</f>
        <v>17749.78</v>
      </c>
      <c r="C11" s="153"/>
      <c r="D11" s="154" t="s">
        <v>74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68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12</v>
      </c>
      <c r="F16" s="15" t="s">
        <v>5</v>
      </c>
      <c r="G16" s="144" t="s">
        <v>10</v>
      </c>
      <c r="H16" s="92"/>
      <c r="I16" s="15" t="s">
        <v>11</v>
      </c>
      <c r="J16" s="17">
        <v>15</v>
      </c>
      <c r="K16" s="15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75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15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3</v>
      </c>
      <c r="E24" s="15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15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15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15" t="s">
        <v>27</v>
      </c>
      <c r="G27" s="116" t="s">
        <v>32</v>
      </c>
      <c r="H27" s="116"/>
      <c r="I27" s="116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15" t="s">
        <v>27</v>
      </c>
      <c r="G28" s="116" t="s">
        <v>61</v>
      </c>
      <c r="H28" s="116"/>
      <c r="I28" s="116"/>
      <c r="J28" s="24"/>
      <c r="K28" s="4" t="s">
        <v>33</v>
      </c>
      <c r="N28" s="25"/>
    </row>
    <row r="29" spans="1:14">
      <c r="A29" s="5"/>
      <c r="B29" s="5" t="s">
        <v>5</v>
      </c>
      <c r="C29" s="116" t="s">
        <v>62</v>
      </c>
      <c r="D29" s="116"/>
      <c r="E29" s="116"/>
      <c r="F29" s="15" t="s">
        <v>27</v>
      </c>
      <c r="G29" s="116" t="s">
        <v>62</v>
      </c>
      <c r="H29" s="116"/>
      <c r="I29" s="116"/>
      <c r="J29" s="24"/>
      <c r="K29" s="4" t="s">
        <v>33</v>
      </c>
      <c r="N29" s="12"/>
    </row>
    <row r="30" spans="1:14">
      <c r="A30" s="5"/>
      <c r="B30" s="5" t="s">
        <v>5</v>
      </c>
      <c r="C30" s="116" t="s">
        <v>62</v>
      </c>
      <c r="D30" s="116"/>
      <c r="E30" s="116"/>
      <c r="F30" s="15" t="s">
        <v>27</v>
      </c>
      <c r="G30" s="116" t="s">
        <v>62</v>
      </c>
      <c r="H30" s="116"/>
      <c r="I30" s="116"/>
      <c r="J30" s="24"/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62</v>
      </c>
      <c r="D31" s="116"/>
      <c r="E31" s="116"/>
      <c r="F31" s="15" t="s">
        <v>27</v>
      </c>
      <c r="G31" s="116" t="s">
        <v>62</v>
      </c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 t="s">
        <v>61</v>
      </c>
      <c r="D32" s="116"/>
      <c r="E32" s="116"/>
      <c r="F32" s="15" t="s">
        <v>27</v>
      </c>
      <c r="G32" s="116" t="s">
        <v>32</v>
      </c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 t="s">
        <v>32</v>
      </c>
      <c r="D33" s="116"/>
      <c r="E33" s="116"/>
      <c r="F33" s="15" t="s">
        <v>27</v>
      </c>
      <c r="G33" s="116" t="s">
        <v>31</v>
      </c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15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15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15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15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15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15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15"/>
      <c r="G40" s="115" t="s">
        <v>34</v>
      </c>
      <c r="H40" s="115"/>
      <c r="I40" s="115"/>
      <c r="J40" s="27">
        <f>SUM(J27:J39)</f>
        <v>0</v>
      </c>
      <c r="K40" s="28"/>
      <c r="L40" s="30" t="s">
        <v>35</v>
      </c>
      <c r="M40" s="100">
        <f>(D24*F24)+(D25*F25)</f>
        <v>15249.779999999999</v>
      </c>
      <c r="N40" s="101"/>
    </row>
    <row r="41" spans="1:15" ht="11.25" customHeight="1">
      <c r="A41" s="5"/>
      <c r="B41" s="5"/>
      <c r="C41" s="6"/>
      <c r="F41" s="15"/>
      <c r="G41" s="88" t="s">
        <v>36</v>
      </c>
      <c r="H41" s="88"/>
      <c r="I41" s="88"/>
      <c r="J41" s="8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15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15"/>
      <c r="G43" s="88" t="s">
        <v>41</v>
      </c>
      <c r="H43" s="88"/>
      <c r="I43" s="88"/>
      <c r="J43" s="32">
        <v>22</v>
      </c>
      <c r="K43" s="28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15"/>
      <c r="G44" s="15"/>
      <c r="I44" s="8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15"/>
      <c r="G45" s="15"/>
      <c r="H45" s="8"/>
      <c r="I45" s="8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28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>
        <f>250*10</f>
        <v>2500</v>
      </c>
      <c r="N46" s="101"/>
      <c r="O46" s="34"/>
    </row>
    <row r="47" spans="1:15">
      <c r="A47" s="5"/>
      <c r="B47" s="5"/>
      <c r="E47" s="28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17749.78</v>
      </c>
      <c r="N47" s="110"/>
    </row>
    <row r="48" spans="1:15">
      <c r="A48" s="5"/>
      <c r="B48" s="5"/>
      <c r="E48" s="28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28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47"/>
      <c r="C59" s="15"/>
      <c r="D59" s="15"/>
      <c r="E59" s="15"/>
      <c r="F59" s="15"/>
      <c r="G59" s="15"/>
      <c r="I59" s="15"/>
      <c r="J59" s="15"/>
      <c r="K59" s="15"/>
      <c r="L59" s="15"/>
      <c r="M59" s="15"/>
      <c r="N59" s="48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63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64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C30:E30"/>
    <mergeCell ref="G30:I30"/>
    <mergeCell ref="C31:E31"/>
    <mergeCell ref="G31:I31"/>
    <mergeCell ref="C29:E29"/>
    <mergeCell ref="G29:I29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M45:N45"/>
    <mergeCell ref="F46:G46"/>
    <mergeCell ref="K46:L46"/>
    <mergeCell ref="M46:N46"/>
    <mergeCell ref="F47:G47"/>
    <mergeCell ref="K47:L47"/>
    <mergeCell ref="M47:N47"/>
    <mergeCell ref="F48:G48"/>
    <mergeCell ref="M48:N48"/>
    <mergeCell ref="F49:G49"/>
    <mergeCell ref="M49:N49"/>
    <mergeCell ref="B58:G58"/>
    <mergeCell ref="I58:N58"/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D12A-A7CE-46F2-9010-56CAF4E5937E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1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</v>
      </c>
      <c r="K8" s="14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3309.2631578947367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16"/>
      <c r="B11" s="152">
        <f>$M$9</f>
        <v>3309.2631578947367</v>
      </c>
      <c r="C11" s="153"/>
      <c r="D11" s="154" t="s">
        <v>60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59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5</v>
      </c>
      <c r="F16" s="14" t="s">
        <v>5</v>
      </c>
      <c r="G16" s="144" t="s">
        <v>10</v>
      </c>
      <c r="H16" s="92"/>
      <c r="I16" s="14" t="s">
        <v>11</v>
      </c>
      <c r="J16" s="17">
        <v>7</v>
      </c>
      <c r="K16" s="14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/>
      <c r="L18" s="146" t="s">
        <v>18</v>
      </c>
      <c r="M18" s="148"/>
      <c r="N18" s="18"/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14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/>
      <c r="E24" s="14" t="s">
        <v>27</v>
      </c>
      <c r="F24" s="122"/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14" t="s">
        <v>27</v>
      </c>
      <c r="F25" s="124">
        <v>800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14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14" t="s">
        <v>27</v>
      </c>
      <c r="G27" s="116" t="s">
        <v>32</v>
      </c>
      <c r="H27" s="116"/>
      <c r="I27" s="116"/>
      <c r="J27" s="24">
        <v>115</v>
      </c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14" t="s">
        <v>27</v>
      </c>
      <c r="G28" s="116" t="s">
        <v>31</v>
      </c>
      <c r="H28" s="116"/>
      <c r="I28" s="116"/>
      <c r="J28" s="24">
        <v>115</v>
      </c>
      <c r="K28" s="4" t="s">
        <v>33</v>
      </c>
      <c r="N28" s="25"/>
    </row>
    <row r="29" spans="1:14">
      <c r="A29" s="5"/>
      <c r="B29" s="5" t="s">
        <v>5</v>
      </c>
      <c r="C29" s="116"/>
      <c r="D29" s="116"/>
      <c r="E29" s="116"/>
      <c r="F29" s="14" t="s">
        <v>27</v>
      </c>
      <c r="G29" s="116"/>
      <c r="H29" s="116"/>
      <c r="I29" s="116"/>
      <c r="J29" s="24"/>
      <c r="K29" s="4" t="s">
        <v>33</v>
      </c>
      <c r="N29" s="12"/>
    </row>
    <row r="30" spans="1:14">
      <c r="A30" s="5"/>
      <c r="B30" s="5" t="s">
        <v>5</v>
      </c>
      <c r="C30" s="116" t="s">
        <v>31</v>
      </c>
      <c r="D30" s="116"/>
      <c r="E30" s="116"/>
      <c r="F30" s="14" t="s">
        <v>27</v>
      </c>
      <c r="G30" s="116" t="s">
        <v>32</v>
      </c>
      <c r="H30" s="116"/>
      <c r="I30" s="116"/>
      <c r="J30" s="24">
        <v>115</v>
      </c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32</v>
      </c>
      <c r="D31" s="116"/>
      <c r="E31" s="116"/>
      <c r="F31" s="14" t="s">
        <v>27</v>
      </c>
      <c r="G31" s="116" t="s">
        <v>31</v>
      </c>
      <c r="H31" s="116"/>
      <c r="I31" s="116"/>
      <c r="J31" s="24">
        <v>115</v>
      </c>
      <c r="K31" s="4" t="s">
        <v>33</v>
      </c>
      <c r="N31" s="12"/>
    </row>
    <row r="32" spans="1:14">
      <c r="A32" s="5"/>
      <c r="B32" s="5" t="s">
        <v>5</v>
      </c>
      <c r="C32" s="92"/>
      <c r="D32" s="92"/>
      <c r="E32" s="92"/>
      <c r="F32" s="14" t="s">
        <v>27</v>
      </c>
      <c r="G32" s="92"/>
      <c r="H32" s="92"/>
      <c r="I32" s="92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4"/>
      <c r="D33" s="114"/>
      <c r="E33" s="114"/>
      <c r="F33" s="14" t="s">
        <v>27</v>
      </c>
      <c r="G33" s="92"/>
      <c r="H33" s="92"/>
      <c r="I33" s="92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14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14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14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14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14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14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14"/>
      <c r="G40" s="115" t="s">
        <v>34</v>
      </c>
      <c r="H40" s="115"/>
      <c r="I40" s="115"/>
      <c r="J40" s="27">
        <f>SUM(J27:J39)</f>
        <v>460</v>
      </c>
      <c r="K40" s="28"/>
      <c r="L40" s="29" t="s">
        <v>35</v>
      </c>
      <c r="M40" s="100">
        <f>(D24*F24)+(D25*F25)</f>
        <v>800</v>
      </c>
      <c r="N40" s="101"/>
    </row>
    <row r="41" spans="1:15" ht="11.25" customHeight="1">
      <c r="A41" s="5"/>
      <c r="B41" s="5"/>
      <c r="C41" s="6"/>
      <c r="F41" s="14"/>
      <c r="G41" s="88" t="s">
        <v>36</v>
      </c>
      <c r="H41" s="88"/>
      <c r="I41" s="88"/>
      <c r="J41" s="8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14"/>
      <c r="G42" s="88" t="s">
        <v>39</v>
      </c>
      <c r="H42" s="88"/>
      <c r="I42" s="88"/>
      <c r="J42" s="31">
        <f>J40/J41</f>
        <v>48.421052631578945</v>
      </c>
      <c r="K42" s="108" t="s">
        <v>40</v>
      </c>
      <c r="L42" s="111"/>
      <c r="M42" s="112">
        <f>361*4</f>
        <v>1444</v>
      </c>
      <c r="N42" s="113"/>
    </row>
    <row r="43" spans="1:15" ht="15" customHeight="1">
      <c r="A43" s="5"/>
      <c r="B43" s="5"/>
      <c r="C43" s="6"/>
      <c r="F43" s="14"/>
      <c r="G43" s="88" t="s">
        <v>41</v>
      </c>
      <c r="H43" s="88"/>
      <c r="I43" s="88"/>
      <c r="J43" s="32">
        <v>22</v>
      </c>
      <c r="K43" s="28"/>
      <c r="L43" s="33" t="s">
        <v>30</v>
      </c>
      <c r="M43" s="109">
        <f>J42*J43</f>
        <v>1065.2631578947369</v>
      </c>
      <c r="N43" s="110"/>
    </row>
    <row r="44" spans="1:15" ht="11.25" customHeight="1">
      <c r="A44" s="5"/>
      <c r="B44" s="5"/>
      <c r="C44" s="6"/>
      <c r="F44" s="14"/>
      <c r="G44" s="14"/>
      <c r="I44" s="8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14"/>
      <c r="G45" s="14"/>
      <c r="H45" s="8"/>
      <c r="I45" s="8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28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28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3309.2631578947367</v>
      </c>
      <c r="N47" s="110"/>
    </row>
    <row r="48" spans="1:15">
      <c r="A48" s="5"/>
      <c r="B48" s="5"/>
      <c r="E48" s="28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28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28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47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8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55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56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7D8D-7E15-4012-96EC-FF101A28F90D}">
  <sheetPr>
    <pageSetUpPr fitToPage="1"/>
  </sheetPr>
  <dimension ref="A1:S487"/>
  <sheetViews>
    <sheetView topLeftCell="A31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13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75"/>
      <c r="M4" s="75"/>
      <c r="N4" s="9" t="s">
        <v>2</v>
      </c>
    </row>
    <row r="5" spans="1:19">
      <c r="A5" s="5"/>
      <c r="B5" s="5"/>
      <c r="G5" s="10"/>
      <c r="L5" s="75"/>
      <c r="M5" s="75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28</v>
      </c>
      <c r="K8" s="74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2551.777894736842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78"/>
      <c r="B11" s="152">
        <f>$M$9</f>
        <v>2551.777894736842</v>
      </c>
      <c r="C11" s="153"/>
      <c r="D11" s="154" t="s">
        <v>107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104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70">
        <v>29</v>
      </c>
      <c r="F16" s="74" t="s">
        <v>5</v>
      </c>
      <c r="G16" s="144" t="s">
        <v>10</v>
      </c>
      <c r="H16" s="92"/>
      <c r="I16" s="71" t="s">
        <v>90</v>
      </c>
      <c r="J16" s="70">
        <v>29</v>
      </c>
      <c r="K16" s="74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/>
      <c r="L18" s="146" t="s">
        <v>18</v>
      </c>
      <c r="M18" s="148"/>
      <c r="N18" s="18"/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74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/>
      <c r="E24" s="74" t="s">
        <v>27</v>
      </c>
      <c r="F24" s="122"/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74" t="s">
        <v>27</v>
      </c>
      <c r="F25" s="124">
        <v>1348.62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74"/>
      <c r="F26" s="125"/>
      <c r="G26" s="125"/>
      <c r="M26" s="119"/>
      <c r="N26" s="120"/>
    </row>
    <row r="27" spans="1:14">
      <c r="A27" s="5"/>
      <c r="B27" s="5" t="s">
        <v>5</v>
      </c>
      <c r="C27" s="118" t="s">
        <v>31</v>
      </c>
      <c r="D27" s="118"/>
      <c r="E27" s="118"/>
      <c r="F27" s="71" t="s">
        <v>27</v>
      </c>
      <c r="G27" s="118" t="s">
        <v>105</v>
      </c>
      <c r="H27" s="118"/>
      <c r="I27" s="118"/>
      <c r="J27" s="24">
        <v>70</v>
      </c>
      <c r="K27" s="4" t="s">
        <v>33</v>
      </c>
      <c r="M27" s="119"/>
      <c r="N27" s="120"/>
    </row>
    <row r="28" spans="1:14">
      <c r="A28" s="5"/>
      <c r="B28" s="5" t="s">
        <v>5</v>
      </c>
      <c r="C28" s="118" t="s">
        <v>105</v>
      </c>
      <c r="D28" s="118"/>
      <c r="E28" s="118"/>
      <c r="F28" s="71" t="s">
        <v>27</v>
      </c>
      <c r="G28" s="117" t="s">
        <v>31</v>
      </c>
      <c r="H28" s="117"/>
      <c r="I28" s="117"/>
      <c r="J28" s="24">
        <v>70</v>
      </c>
      <c r="K28" s="4" t="s">
        <v>33</v>
      </c>
      <c r="N28" s="25"/>
    </row>
    <row r="29" spans="1:14">
      <c r="A29" s="5"/>
      <c r="B29" s="5" t="s">
        <v>5</v>
      </c>
      <c r="C29" s="121" t="s">
        <v>106</v>
      </c>
      <c r="D29" s="121"/>
      <c r="E29" s="121"/>
      <c r="F29" s="72" t="s">
        <v>27</v>
      </c>
      <c r="G29" s="121" t="s">
        <v>76</v>
      </c>
      <c r="H29" s="121"/>
      <c r="I29" s="121"/>
      <c r="J29" s="69">
        <v>250</v>
      </c>
      <c r="K29" s="4" t="s">
        <v>33</v>
      </c>
      <c r="N29" s="12"/>
    </row>
    <row r="30" spans="1:14">
      <c r="A30" s="5"/>
      <c r="B30" s="5" t="s">
        <v>5</v>
      </c>
      <c r="C30" s="117"/>
      <c r="D30" s="117"/>
      <c r="E30" s="117"/>
      <c r="F30" s="72" t="s">
        <v>27</v>
      </c>
      <c r="G30" s="117"/>
      <c r="H30" s="117"/>
      <c r="I30" s="117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8"/>
      <c r="D31" s="118"/>
      <c r="E31" s="118"/>
      <c r="F31" s="71" t="s">
        <v>27</v>
      </c>
      <c r="G31" s="118"/>
      <c r="H31" s="118"/>
      <c r="I31" s="118"/>
      <c r="J31" s="24"/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74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74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74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74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74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74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74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74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74"/>
      <c r="G40" s="115" t="s">
        <v>34</v>
      </c>
      <c r="H40" s="115"/>
      <c r="I40" s="115"/>
      <c r="J40" s="27">
        <f>SUM(J27:J39)</f>
        <v>390</v>
      </c>
      <c r="K40" s="79"/>
      <c r="L40" s="76" t="s">
        <v>35</v>
      </c>
      <c r="M40" s="100">
        <f>(D24*F24)+(D25*F25)</f>
        <v>1348.62</v>
      </c>
      <c r="N40" s="101"/>
    </row>
    <row r="41" spans="1:15" ht="11.25" customHeight="1">
      <c r="A41" s="5"/>
      <c r="B41" s="5"/>
      <c r="C41" s="6"/>
      <c r="F41" s="74"/>
      <c r="G41" s="88" t="s">
        <v>36</v>
      </c>
      <c r="H41" s="88"/>
      <c r="I41" s="88"/>
      <c r="J41" s="75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74"/>
      <c r="G42" s="88" t="s">
        <v>39</v>
      </c>
      <c r="H42" s="88"/>
      <c r="I42" s="88"/>
      <c r="J42" s="31">
        <f>J40/J41</f>
        <v>41.05263157894737</v>
      </c>
      <c r="K42" s="108" t="s">
        <v>40</v>
      </c>
      <c r="L42" s="111"/>
      <c r="M42" s="112">
        <f>150*2</f>
        <v>300</v>
      </c>
      <c r="N42" s="113"/>
    </row>
    <row r="43" spans="1:15" ht="15" customHeight="1">
      <c r="A43" s="5"/>
      <c r="B43" s="5"/>
      <c r="C43" s="6"/>
      <c r="F43" s="74"/>
      <c r="G43" s="88" t="s">
        <v>41</v>
      </c>
      <c r="H43" s="88"/>
      <c r="I43" s="88"/>
      <c r="J43" s="32">
        <v>22</v>
      </c>
      <c r="K43" s="79"/>
      <c r="L43" s="33" t="s">
        <v>30</v>
      </c>
      <c r="M43" s="109">
        <f>J42*J43</f>
        <v>903.15789473684208</v>
      </c>
      <c r="N43" s="110"/>
    </row>
    <row r="44" spans="1:15" ht="11.25" customHeight="1">
      <c r="A44" s="5"/>
      <c r="B44" s="5"/>
      <c r="C44" s="6"/>
      <c r="F44" s="74"/>
      <c r="G44" s="74"/>
      <c r="I44" s="75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74"/>
      <c r="G45" s="74"/>
      <c r="H45" s="75"/>
      <c r="I45" s="75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79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79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2551.777894736842</v>
      </c>
      <c r="N47" s="110"/>
    </row>
    <row r="48" spans="1:15">
      <c r="A48" s="5"/>
      <c r="B48" s="5"/>
      <c r="E48" s="79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79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79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73"/>
      <c r="C59" s="74"/>
      <c r="D59" s="74"/>
      <c r="E59" s="74"/>
      <c r="F59" s="74"/>
      <c r="G59" s="74"/>
      <c r="I59" s="74"/>
      <c r="J59" s="74"/>
      <c r="K59" s="74"/>
      <c r="L59" s="74"/>
      <c r="M59" s="74"/>
      <c r="N59" s="77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63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64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L20:N20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C27:E27"/>
    <mergeCell ref="G27:I27"/>
    <mergeCell ref="M27:N27"/>
    <mergeCell ref="C28:E28"/>
    <mergeCell ref="G28:I28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B1EB-EE08-4887-97D0-D4262522D450}">
  <sheetPr>
    <pageSetUpPr fitToPage="1"/>
  </sheetPr>
  <dimension ref="A1:S487"/>
  <sheetViews>
    <sheetView topLeftCell="A28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12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21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9521.15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9521.15</v>
      </c>
      <c r="C11" s="153"/>
      <c r="D11" s="154" t="s">
        <v>103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102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70">
        <v>26</v>
      </c>
      <c r="F16" s="62" t="s">
        <v>5</v>
      </c>
      <c r="G16" s="144" t="s">
        <v>10</v>
      </c>
      <c r="H16" s="92"/>
      <c r="I16" s="71" t="s">
        <v>90</v>
      </c>
      <c r="J16" s="70">
        <v>28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84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2</v>
      </c>
      <c r="E24" s="62" t="s">
        <v>27</v>
      </c>
      <c r="F24" s="122">
        <v>3008.46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1504.23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18" t="s">
        <v>31</v>
      </c>
      <c r="D27" s="118"/>
      <c r="E27" s="118"/>
      <c r="F27" s="71" t="s">
        <v>27</v>
      </c>
      <c r="G27" s="118" t="s">
        <v>32</v>
      </c>
      <c r="H27" s="118"/>
      <c r="I27" s="118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8" t="s">
        <v>97</v>
      </c>
      <c r="D28" s="118"/>
      <c r="E28" s="118"/>
      <c r="F28" s="71" t="s">
        <v>27</v>
      </c>
      <c r="G28" s="117" t="s">
        <v>86</v>
      </c>
      <c r="H28" s="117"/>
      <c r="I28" s="117"/>
      <c r="J28" s="24"/>
      <c r="K28" s="4" t="s">
        <v>33</v>
      </c>
      <c r="N28" s="25"/>
    </row>
    <row r="29" spans="1:14">
      <c r="A29" s="5"/>
      <c r="B29" s="5" t="s">
        <v>5</v>
      </c>
      <c r="C29" s="121" t="s">
        <v>86</v>
      </c>
      <c r="D29" s="121"/>
      <c r="E29" s="121"/>
      <c r="F29" s="72" t="s">
        <v>27</v>
      </c>
      <c r="G29" s="121" t="s">
        <v>86</v>
      </c>
      <c r="H29" s="121"/>
      <c r="I29" s="121"/>
      <c r="J29" s="69"/>
      <c r="K29" s="4" t="s">
        <v>33</v>
      </c>
      <c r="N29" s="12"/>
    </row>
    <row r="30" spans="1:14">
      <c r="A30" s="5"/>
      <c r="B30" s="5" t="s">
        <v>5</v>
      </c>
      <c r="C30" s="117" t="s">
        <v>95</v>
      </c>
      <c r="D30" s="117"/>
      <c r="E30" s="117"/>
      <c r="F30" s="72" t="s">
        <v>27</v>
      </c>
      <c r="G30" s="117" t="s">
        <v>32</v>
      </c>
      <c r="H30" s="117"/>
      <c r="I30" s="117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8" t="s">
        <v>32</v>
      </c>
      <c r="D31" s="118"/>
      <c r="E31" s="118"/>
      <c r="F31" s="71" t="s">
        <v>27</v>
      </c>
      <c r="G31" s="118" t="s">
        <v>31</v>
      </c>
      <c r="H31" s="118"/>
      <c r="I31" s="118"/>
      <c r="J31" s="24"/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62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62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0</v>
      </c>
      <c r="K40" s="66"/>
      <c r="L40" s="67" t="s">
        <v>35</v>
      </c>
      <c r="M40" s="100">
        <f>(D24*F24)+(D25*F25)</f>
        <v>7521.15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>
        <f>250*8</f>
        <v>2000</v>
      </c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9521.15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100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101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2B01-7CA7-425E-A1B6-2448EFC0BC91}">
  <sheetPr>
    <pageSetUpPr fitToPage="1"/>
  </sheetPr>
  <dimension ref="A1:S487"/>
  <sheetViews>
    <sheetView topLeftCell="A13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11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16749.78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16749.78</v>
      </c>
      <c r="C11" s="153"/>
      <c r="D11" s="154" t="s">
        <v>99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93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25</v>
      </c>
      <c r="F16" s="62" t="s">
        <v>5</v>
      </c>
      <c r="G16" s="144" t="s">
        <v>10</v>
      </c>
      <c r="H16" s="92"/>
      <c r="I16" s="62" t="s">
        <v>90</v>
      </c>
      <c r="J16" s="17">
        <v>28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/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94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3</v>
      </c>
      <c r="E24" s="62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16" t="s">
        <v>92</v>
      </c>
      <c r="D27" s="116"/>
      <c r="E27" s="116"/>
      <c r="F27" s="62" t="s">
        <v>27</v>
      </c>
      <c r="G27" s="116" t="s">
        <v>95</v>
      </c>
      <c r="H27" s="116"/>
      <c r="I27" s="116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95</v>
      </c>
      <c r="D28" s="116"/>
      <c r="E28" s="116"/>
      <c r="F28" s="62" t="s">
        <v>27</v>
      </c>
      <c r="G28" s="156" t="s">
        <v>96</v>
      </c>
      <c r="H28" s="156"/>
      <c r="I28" s="156"/>
      <c r="J28" s="24"/>
      <c r="K28" s="4" t="s">
        <v>33</v>
      </c>
      <c r="N28" s="25"/>
    </row>
    <row r="29" spans="1:14">
      <c r="A29" s="5"/>
      <c r="B29" s="5" t="s">
        <v>5</v>
      </c>
      <c r="C29" s="157" t="s">
        <v>86</v>
      </c>
      <c r="D29" s="157"/>
      <c r="E29" s="157"/>
      <c r="F29" s="68" t="s">
        <v>27</v>
      </c>
      <c r="G29" s="157" t="s">
        <v>86</v>
      </c>
      <c r="H29" s="157"/>
      <c r="I29" s="157"/>
      <c r="J29" s="69"/>
      <c r="K29" s="4" t="s">
        <v>33</v>
      </c>
      <c r="N29" s="12"/>
    </row>
    <row r="30" spans="1:14">
      <c r="A30" s="5"/>
      <c r="B30" s="5" t="s">
        <v>5</v>
      </c>
      <c r="C30" s="156" t="s">
        <v>95</v>
      </c>
      <c r="D30" s="156"/>
      <c r="E30" s="156"/>
      <c r="F30" s="68" t="s">
        <v>27</v>
      </c>
      <c r="G30" s="156" t="s">
        <v>32</v>
      </c>
      <c r="H30" s="156"/>
      <c r="I30" s="156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97</v>
      </c>
      <c r="D31" s="116"/>
      <c r="E31" s="116"/>
      <c r="F31" s="62" t="s">
        <v>27</v>
      </c>
      <c r="G31" s="116" t="s">
        <v>31</v>
      </c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62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62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0</v>
      </c>
      <c r="K40" s="66"/>
      <c r="L40" s="67" t="s">
        <v>35</v>
      </c>
      <c r="M40" s="100">
        <f>(D24*F24)+(D25*F25)</f>
        <v>15249.779999999999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>
        <f>250*6</f>
        <v>1500</v>
      </c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16749.78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71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72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118-A158-42DA-B6B0-AEA1C01FBB80}">
  <sheetPr>
    <pageSetUpPr fitToPage="1"/>
  </sheetPr>
  <dimension ref="A1:S487"/>
  <sheetViews>
    <sheetView topLeftCell="A37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10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13397.331578947369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13397.331578947369</v>
      </c>
      <c r="C11" s="153"/>
      <c r="D11" s="154" t="s">
        <v>98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89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23</v>
      </c>
      <c r="F16" s="62" t="s">
        <v>5</v>
      </c>
      <c r="G16" s="144" t="s">
        <v>10</v>
      </c>
      <c r="H16" s="92"/>
      <c r="I16" s="62" t="s">
        <v>90</v>
      </c>
      <c r="J16" s="17">
        <v>25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91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2</v>
      </c>
      <c r="E24" s="62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58" t="s">
        <v>31</v>
      </c>
      <c r="D27" s="158"/>
      <c r="E27" s="158"/>
      <c r="F27" s="62" t="s">
        <v>27</v>
      </c>
      <c r="G27" s="158" t="s">
        <v>32</v>
      </c>
      <c r="H27" s="158"/>
      <c r="I27" s="158"/>
      <c r="J27" s="41">
        <v>115</v>
      </c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62" t="s">
        <v>27</v>
      </c>
      <c r="G28" s="156" t="s">
        <v>61</v>
      </c>
      <c r="H28" s="156"/>
      <c r="I28" s="156"/>
      <c r="J28" s="24"/>
      <c r="K28" s="4" t="s">
        <v>33</v>
      </c>
      <c r="N28" s="25"/>
    </row>
    <row r="29" spans="1:14">
      <c r="A29" s="5"/>
      <c r="B29" s="5" t="s">
        <v>5</v>
      </c>
      <c r="C29" s="157" t="s">
        <v>92</v>
      </c>
      <c r="D29" s="157"/>
      <c r="E29" s="157"/>
      <c r="F29" s="68" t="s">
        <v>27</v>
      </c>
      <c r="G29" s="157" t="s">
        <v>61</v>
      </c>
      <c r="H29" s="157"/>
      <c r="I29" s="157"/>
      <c r="J29" s="69"/>
      <c r="K29" s="4" t="s">
        <v>33</v>
      </c>
      <c r="N29" s="12"/>
    </row>
    <row r="30" spans="1:14">
      <c r="A30" s="5"/>
      <c r="B30" s="5" t="s">
        <v>5</v>
      </c>
      <c r="C30" s="156" t="s">
        <v>61</v>
      </c>
      <c r="D30" s="156"/>
      <c r="E30" s="156"/>
      <c r="F30" s="68" t="s">
        <v>27</v>
      </c>
      <c r="G30" s="156" t="s">
        <v>85</v>
      </c>
      <c r="H30" s="156"/>
      <c r="I30" s="156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6"/>
      <c r="D31" s="116"/>
      <c r="E31" s="116"/>
      <c r="F31" s="62" t="s">
        <v>27</v>
      </c>
      <c r="G31" s="116"/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58" t="s">
        <v>32</v>
      </c>
      <c r="D32" s="158"/>
      <c r="E32" s="158"/>
      <c r="F32" s="62" t="s">
        <v>27</v>
      </c>
      <c r="G32" s="158" t="s">
        <v>31</v>
      </c>
      <c r="H32" s="158"/>
      <c r="I32" s="158"/>
      <c r="J32" s="24">
        <v>115</v>
      </c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62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230</v>
      </c>
      <c r="K40" s="66"/>
      <c r="L40" s="67" t="s">
        <v>35</v>
      </c>
      <c r="M40" s="100">
        <f>(D24*F24)+(D25*F25)</f>
        <v>10892.7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24.210526315789473</v>
      </c>
      <c r="K42" s="108" t="s">
        <v>40</v>
      </c>
      <c r="L42" s="111"/>
      <c r="M42" s="112">
        <f>361*2</f>
        <v>722</v>
      </c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532.63157894736844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>
        <f>250*5</f>
        <v>1250</v>
      </c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13397.331578947369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71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72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2DC9-D8D6-4B3F-B252-D8AF6BB847A1}">
  <sheetPr>
    <pageSetUpPr fitToPage="1"/>
  </sheetPr>
  <dimension ref="A1:S487"/>
  <sheetViews>
    <sheetView topLeftCell="A22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9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12892.7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12892.7</v>
      </c>
      <c r="C11" s="153"/>
      <c r="D11" s="154" t="s">
        <v>87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83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26</v>
      </c>
      <c r="F16" s="62" t="s">
        <v>5</v>
      </c>
      <c r="G16" s="144" t="s">
        <v>10</v>
      </c>
      <c r="H16" s="92"/>
      <c r="I16" s="62" t="s">
        <v>11</v>
      </c>
      <c r="J16" s="17">
        <v>28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84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2</v>
      </c>
      <c r="E24" s="62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62" t="s">
        <v>27</v>
      </c>
      <c r="G27" s="116" t="s">
        <v>32</v>
      </c>
      <c r="H27" s="116"/>
      <c r="I27" s="116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62" t="s">
        <v>27</v>
      </c>
      <c r="G28" s="156" t="s">
        <v>85</v>
      </c>
      <c r="H28" s="156"/>
      <c r="I28" s="156"/>
      <c r="J28" s="24"/>
      <c r="K28" s="4" t="s">
        <v>33</v>
      </c>
      <c r="N28" s="25"/>
    </row>
    <row r="29" spans="1:14">
      <c r="A29" s="5"/>
      <c r="B29" s="5" t="s">
        <v>5</v>
      </c>
      <c r="C29" s="157" t="s">
        <v>86</v>
      </c>
      <c r="D29" s="157"/>
      <c r="E29" s="157"/>
      <c r="F29" s="68" t="s">
        <v>27</v>
      </c>
      <c r="G29" s="157" t="s">
        <v>86</v>
      </c>
      <c r="H29" s="157"/>
      <c r="I29" s="157"/>
      <c r="J29" s="69"/>
      <c r="K29" s="4" t="s">
        <v>33</v>
      </c>
      <c r="N29" s="12"/>
    </row>
    <row r="30" spans="1:14">
      <c r="A30" s="5"/>
      <c r="B30" s="5" t="s">
        <v>5</v>
      </c>
      <c r="C30" s="156" t="s">
        <v>85</v>
      </c>
      <c r="D30" s="156"/>
      <c r="E30" s="156"/>
      <c r="F30" s="68" t="s">
        <v>27</v>
      </c>
      <c r="G30" s="116" t="s">
        <v>32</v>
      </c>
      <c r="H30" s="116"/>
      <c r="I30" s="116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32</v>
      </c>
      <c r="D31" s="116"/>
      <c r="E31" s="116"/>
      <c r="F31" s="62" t="s">
        <v>27</v>
      </c>
      <c r="G31" s="116" t="s">
        <v>31</v>
      </c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62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62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0</v>
      </c>
      <c r="K40" s="66"/>
      <c r="L40" s="67" t="s">
        <v>35</v>
      </c>
      <c r="M40" s="100">
        <f>(D24*F24)+(D25*F25)</f>
        <v>10892.7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>
        <f>250*8</f>
        <v>2000</v>
      </c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12892.7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69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70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3F61-49DE-4827-92EC-7F75503C5B79}">
  <sheetPr>
    <pageSetUpPr fitToPage="1"/>
  </sheetPr>
  <dimension ref="A1:S487"/>
  <sheetViews>
    <sheetView topLeftCell="A16" zoomScale="120" zoomScaleNormal="120" workbookViewId="0">
      <selection activeCell="B13" sqref="B13:N15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8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4002.4210526315792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4002.4210526315792</v>
      </c>
      <c r="C11" s="153"/>
      <c r="D11" s="154" t="s">
        <v>77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88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26</v>
      </c>
      <c r="F16" s="62" t="s">
        <v>5</v>
      </c>
      <c r="G16" s="144" t="s">
        <v>10</v>
      </c>
      <c r="H16" s="92"/>
      <c r="I16" s="62" t="s">
        <v>65</v>
      </c>
      <c r="J16" s="17">
        <v>28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/>
      <c r="L18" s="146" t="s">
        <v>18</v>
      </c>
      <c r="M18" s="148"/>
      <c r="N18" s="18"/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/>
      <c r="E24" s="62" t="s">
        <v>27</v>
      </c>
      <c r="F24" s="122"/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800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62" t="s">
        <v>27</v>
      </c>
      <c r="G27" s="116" t="s">
        <v>32</v>
      </c>
      <c r="H27" s="116"/>
      <c r="I27" s="116"/>
      <c r="J27" s="24">
        <v>115</v>
      </c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62" t="s">
        <v>27</v>
      </c>
      <c r="G28" s="116" t="s">
        <v>31</v>
      </c>
      <c r="H28" s="116"/>
      <c r="I28" s="116"/>
      <c r="J28" s="24">
        <v>115</v>
      </c>
      <c r="K28" s="4" t="s">
        <v>33</v>
      </c>
      <c r="N28" s="25"/>
    </row>
    <row r="29" spans="1:14">
      <c r="A29" s="5"/>
      <c r="B29" s="5" t="s">
        <v>5</v>
      </c>
      <c r="C29" s="116"/>
      <c r="D29" s="116"/>
      <c r="E29" s="116"/>
      <c r="F29" s="62" t="s">
        <v>27</v>
      </c>
      <c r="G29" s="116"/>
      <c r="H29" s="116"/>
      <c r="I29" s="116"/>
      <c r="J29" s="24"/>
      <c r="K29" s="4" t="s">
        <v>33</v>
      </c>
      <c r="N29" s="12"/>
    </row>
    <row r="30" spans="1:14">
      <c r="A30" s="5"/>
      <c r="B30" s="5" t="s">
        <v>5</v>
      </c>
      <c r="C30" s="116" t="s">
        <v>31</v>
      </c>
      <c r="D30" s="116"/>
      <c r="E30" s="116"/>
      <c r="F30" s="62" t="s">
        <v>27</v>
      </c>
      <c r="G30" s="116" t="s">
        <v>32</v>
      </c>
      <c r="H30" s="116"/>
      <c r="I30" s="116"/>
      <c r="J30" s="24">
        <v>115</v>
      </c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32</v>
      </c>
      <c r="D31" s="116"/>
      <c r="E31" s="116"/>
      <c r="F31" s="62" t="s">
        <v>27</v>
      </c>
      <c r="G31" s="116" t="s">
        <v>31</v>
      </c>
      <c r="H31" s="116"/>
      <c r="I31" s="116"/>
      <c r="J31" s="24">
        <v>115</v>
      </c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62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 t="s">
        <v>76</v>
      </c>
      <c r="D33" s="116"/>
      <c r="E33" s="116"/>
      <c r="F33" s="62" t="s">
        <v>27</v>
      </c>
      <c r="G33" s="116" t="s">
        <v>76</v>
      </c>
      <c r="H33" s="116"/>
      <c r="I33" s="116"/>
      <c r="J33" s="24">
        <v>200</v>
      </c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660</v>
      </c>
      <c r="K40" s="66"/>
      <c r="L40" s="67" t="s">
        <v>35</v>
      </c>
      <c r="M40" s="100">
        <f>(D24*F24)+(D25*F25)</f>
        <v>800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69.473684210526315</v>
      </c>
      <c r="K42" s="108" t="s">
        <v>40</v>
      </c>
      <c r="L42" s="111"/>
      <c r="M42" s="112">
        <f>361*4</f>
        <v>1444</v>
      </c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1528.421052631579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>
        <f>230</f>
        <v>230</v>
      </c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4002.4210526315792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66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51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92D2-1718-42F2-AB33-DBD0138FCF67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7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12892.7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12892.7</v>
      </c>
      <c r="C11" s="153"/>
      <c r="D11" s="154" t="s">
        <v>87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83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26</v>
      </c>
      <c r="F16" s="62" t="s">
        <v>5</v>
      </c>
      <c r="G16" s="144" t="s">
        <v>10</v>
      </c>
      <c r="H16" s="92"/>
      <c r="I16" s="62" t="s">
        <v>11</v>
      </c>
      <c r="J16" s="17">
        <v>28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 t="s">
        <v>16</v>
      </c>
      <c r="L18" s="146" t="s">
        <v>18</v>
      </c>
      <c r="M18" s="148"/>
      <c r="N18" s="18" t="s">
        <v>84</v>
      </c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2</v>
      </c>
      <c r="E24" s="62" t="s">
        <v>27</v>
      </c>
      <c r="F24" s="122">
        <v>4357.08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2178.54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62" t="s">
        <v>27</v>
      </c>
      <c r="G27" s="116" t="s">
        <v>32</v>
      </c>
      <c r="H27" s="116"/>
      <c r="I27" s="116"/>
      <c r="J27" s="24"/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32</v>
      </c>
      <c r="D28" s="116"/>
      <c r="E28" s="116"/>
      <c r="F28" s="62" t="s">
        <v>27</v>
      </c>
      <c r="G28" s="156" t="s">
        <v>85</v>
      </c>
      <c r="H28" s="156"/>
      <c r="I28" s="156"/>
      <c r="J28" s="24"/>
      <c r="K28" s="4" t="s">
        <v>33</v>
      </c>
      <c r="N28" s="25"/>
    </row>
    <row r="29" spans="1:14">
      <c r="A29" s="5"/>
      <c r="B29" s="5" t="s">
        <v>5</v>
      </c>
      <c r="C29" s="157" t="s">
        <v>86</v>
      </c>
      <c r="D29" s="157"/>
      <c r="E29" s="157"/>
      <c r="F29" s="68" t="s">
        <v>27</v>
      </c>
      <c r="G29" s="157" t="s">
        <v>86</v>
      </c>
      <c r="H29" s="157"/>
      <c r="I29" s="157"/>
      <c r="J29" s="69"/>
      <c r="K29" s="4" t="s">
        <v>33</v>
      </c>
      <c r="N29" s="12"/>
    </row>
    <row r="30" spans="1:14">
      <c r="A30" s="5"/>
      <c r="B30" s="5" t="s">
        <v>5</v>
      </c>
      <c r="C30" s="156" t="s">
        <v>85</v>
      </c>
      <c r="D30" s="156"/>
      <c r="E30" s="156"/>
      <c r="F30" s="68" t="s">
        <v>27</v>
      </c>
      <c r="G30" s="116" t="s">
        <v>32</v>
      </c>
      <c r="H30" s="116"/>
      <c r="I30" s="116"/>
      <c r="J30" s="69"/>
      <c r="K30" s="4" t="s">
        <v>33</v>
      </c>
      <c r="N30" s="12"/>
    </row>
    <row r="31" spans="1:14" ht="11.25" customHeight="1">
      <c r="A31" s="5"/>
      <c r="B31" s="5" t="s">
        <v>5</v>
      </c>
      <c r="C31" s="116" t="s">
        <v>32</v>
      </c>
      <c r="D31" s="116"/>
      <c r="E31" s="116"/>
      <c r="F31" s="62" t="s">
        <v>27</v>
      </c>
      <c r="G31" s="116" t="s">
        <v>31</v>
      </c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62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62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0</v>
      </c>
      <c r="K40" s="66"/>
      <c r="L40" s="67" t="s">
        <v>35</v>
      </c>
      <c r="M40" s="100">
        <f>(D24*F24)+(D25*F25)</f>
        <v>10892.7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0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0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>
        <f>250*8</f>
        <v>2000</v>
      </c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12892.7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63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64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C7E-41EE-4124-AEA0-207362954D2A}">
  <sheetPr>
    <pageSetUpPr fitToPage="1"/>
  </sheetPr>
  <dimension ref="A1:S487"/>
  <sheetViews>
    <sheetView topLeftCell="A25" zoomScale="120" zoomScaleNormal="120" workbookViewId="0">
      <selection activeCell="M47" sqref="M47:N4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32">
        <v>6</v>
      </c>
      <c r="N2" s="134"/>
    </row>
    <row r="3" spans="1:19">
      <c r="A3" s="5"/>
      <c r="B3" s="5"/>
      <c r="L3" s="105" t="s">
        <v>1</v>
      </c>
      <c r="M3" s="149"/>
      <c r="N3" s="7">
        <v>7862</v>
      </c>
    </row>
    <row r="4" spans="1:19">
      <c r="A4" s="5"/>
      <c r="B4" s="5"/>
      <c r="L4" s="61"/>
      <c r="M4" s="61"/>
      <c r="N4" s="9" t="s">
        <v>2</v>
      </c>
    </row>
    <row r="5" spans="1:19">
      <c r="A5" s="5"/>
      <c r="B5" s="5"/>
      <c r="G5" s="10"/>
      <c r="L5" s="61"/>
      <c r="M5" s="61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17</v>
      </c>
      <c r="K8" s="62" t="s">
        <v>5</v>
      </c>
      <c r="L8" s="92" t="s">
        <v>10</v>
      </c>
      <c r="M8" s="92"/>
      <c r="N8" s="12">
        <v>2023</v>
      </c>
    </row>
    <row r="9" spans="1:19" ht="15" customHeight="1">
      <c r="A9" s="5"/>
      <c r="B9" s="5"/>
      <c r="K9" s="88" t="s">
        <v>6</v>
      </c>
      <c r="L9" s="88"/>
      <c r="M9" s="150">
        <f>M47</f>
        <v>6965.4894736842116</v>
      </c>
      <c r="N9" s="151"/>
    </row>
    <row r="10" spans="1:19" ht="13.5" customHeight="1">
      <c r="A10" s="5"/>
      <c r="B10" s="5" t="s">
        <v>7</v>
      </c>
      <c r="N10" s="12"/>
    </row>
    <row r="11" spans="1:19" ht="11.25" customHeight="1">
      <c r="A11" s="65"/>
      <c r="B11" s="152">
        <f>$M$9</f>
        <v>6965.4894736842116</v>
      </c>
      <c r="C11" s="153"/>
      <c r="D11" s="154" t="s">
        <v>82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1:19" ht="11.25" customHeight="1">
      <c r="A12" s="5"/>
      <c r="B12" s="5" t="s">
        <v>8</v>
      </c>
      <c r="N12" s="12"/>
    </row>
    <row r="13" spans="1:19" ht="12.75" customHeight="1">
      <c r="A13" s="5"/>
      <c r="B13" s="140" t="s">
        <v>78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2"/>
    </row>
    <row r="14" spans="1:19" ht="11.25" customHeight="1">
      <c r="A14" s="5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9" ht="11.25" customHeight="1">
      <c r="A15" s="5"/>
      <c r="B15" s="143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2"/>
      <c r="S15" s="4" t="s">
        <v>9</v>
      </c>
    </row>
    <row r="16" spans="1:19" ht="11.25" customHeight="1">
      <c r="A16" s="5"/>
      <c r="B16" s="5"/>
      <c r="E16" s="17">
        <v>22</v>
      </c>
      <c r="F16" s="62" t="s">
        <v>5</v>
      </c>
      <c r="G16" s="144" t="s">
        <v>10</v>
      </c>
      <c r="H16" s="92"/>
      <c r="I16" s="62" t="s">
        <v>11</v>
      </c>
      <c r="J16" s="17">
        <v>24</v>
      </c>
      <c r="K16" s="62" t="s">
        <v>12</v>
      </c>
      <c r="L16" s="144" t="s">
        <v>13</v>
      </c>
      <c r="M16" s="92"/>
      <c r="N16" s="12">
        <v>2023</v>
      </c>
    </row>
    <row r="17" spans="1:14" ht="12" customHeight="1" thickBot="1">
      <c r="A17" s="5"/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ht="12" customHeight="1" thickBot="1">
      <c r="A18" s="5"/>
      <c r="B18" s="87" t="s">
        <v>14</v>
      </c>
      <c r="C18" s="145"/>
      <c r="D18" s="18"/>
      <c r="E18" s="146" t="s">
        <v>15</v>
      </c>
      <c r="F18" s="147"/>
      <c r="G18" s="148"/>
      <c r="H18" s="18" t="s">
        <v>16</v>
      </c>
      <c r="I18" s="146" t="s">
        <v>17</v>
      </c>
      <c r="J18" s="148"/>
      <c r="K18" s="18"/>
      <c r="L18" s="146" t="s">
        <v>18</v>
      </c>
      <c r="M18" s="148"/>
      <c r="N18" s="18"/>
    </row>
    <row r="19" spans="1:14">
      <c r="A19" s="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ht="12.75" customHeight="1">
      <c r="A20" s="5"/>
      <c r="B20" s="129"/>
      <c r="C20" s="130"/>
      <c r="D20" s="130"/>
      <c r="E20" s="131"/>
      <c r="F20" s="132"/>
      <c r="G20" s="114"/>
      <c r="H20" s="114"/>
      <c r="I20" s="133"/>
      <c r="J20" s="132"/>
      <c r="K20" s="133"/>
      <c r="L20" s="132"/>
      <c r="M20" s="114"/>
      <c r="N20" s="134"/>
    </row>
    <row r="21" spans="1:14">
      <c r="A21" s="5"/>
      <c r="B21" s="135" t="s">
        <v>19</v>
      </c>
      <c r="C21" s="136"/>
      <c r="D21" s="136"/>
      <c r="E21" s="137"/>
      <c r="F21" s="138" t="s">
        <v>20</v>
      </c>
      <c r="G21" s="136"/>
      <c r="H21" s="136"/>
      <c r="I21" s="137"/>
      <c r="J21" s="138" t="s">
        <v>21</v>
      </c>
      <c r="K21" s="137"/>
      <c r="L21" s="138" t="s">
        <v>22</v>
      </c>
      <c r="M21" s="136"/>
      <c r="N21" s="139"/>
    </row>
    <row r="22" spans="1:14">
      <c r="A22" s="5"/>
      <c r="B22" s="20" t="s">
        <v>23</v>
      </c>
      <c r="E22" s="10"/>
      <c r="N22" s="12"/>
    </row>
    <row r="23" spans="1:14">
      <c r="A23" s="5"/>
      <c r="B23" s="5"/>
      <c r="C23" s="4" t="s">
        <v>24</v>
      </c>
      <c r="E23" s="62"/>
      <c r="F23" s="92" t="s">
        <v>25</v>
      </c>
      <c r="G23" s="92"/>
      <c r="J23" s="10"/>
      <c r="N23" s="12"/>
    </row>
    <row r="24" spans="1:14">
      <c r="A24" s="5"/>
      <c r="B24" s="5" t="s">
        <v>26</v>
      </c>
      <c r="D24" s="21">
        <v>2</v>
      </c>
      <c r="E24" s="62" t="s">
        <v>27</v>
      </c>
      <c r="F24" s="122">
        <v>2282.2800000000002</v>
      </c>
      <c r="G24" s="123"/>
      <c r="H24" s="4" t="s">
        <v>28</v>
      </c>
      <c r="J24" s="22"/>
      <c r="M24" s="119"/>
      <c r="N24" s="120"/>
    </row>
    <row r="25" spans="1:14">
      <c r="A25" s="5"/>
      <c r="B25" s="5" t="s">
        <v>26</v>
      </c>
      <c r="D25" s="21">
        <v>1</v>
      </c>
      <c r="E25" s="62" t="s">
        <v>27</v>
      </c>
      <c r="F25" s="124">
        <v>1141.1400000000001</v>
      </c>
      <c r="G25" s="124"/>
      <c r="H25" s="4" t="s">
        <v>29</v>
      </c>
      <c r="J25" s="10"/>
      <c r="M25" s="119"/>
      <c r="N25" s="120"/>
    </row>
    <row r="26" spans="1:14">
      <c r="A26" s="5"/>
      <c r="B26" s="20" t="s">
        <v>30</v>
      </c>
      <c r="D26" s="23"/>
      <c r="E26" s="62"/>
      <c r="F26" s="125"/>
      <c r="G26" s="125"/>
      <c r="M26" s="119"/>
      <c r="N26" s="120"/>
    </row>
    <row r="27" spans="1:14">
      <c r="A27" s="5"/>
      <c r="B27" s="5" t="s">
        <v>5</v>
      </c>
      <c r="C27" s="116" t="s">
        <v>31</v>
      </c>
      <c r="D27" s="116"/>
      <c r="E27" s="116"/>
      <c r="F27" s="62" t="s">
        <v>27</v>
      </c>
      <c r="G27" s="116" t="s">
        <v>79</v>
      </c>
      <c r="H27" s="116"/>
      <c r="I27" s="116"/>
      <c r="J27" s="24">
        <v>197</v>
      </c>
      <c r="K27" s="4" t="s">
        <v>33</v>
      </c>
      <c r="M27" s="119"/>
      <c r="N27" s="120"/>
    </row>
    <row r="28" spans="1:14">
      <c r="A28" s="5"/>
      <c r="B28" s="5" t="s">
        <v>5</v>
      </c>
      <c r="C28" s="116" t="s">
        <v>79</v>
      </c>
      <c r="D28" s="116"/>
      <c r="E28" s="116"/>
      <c r="F28" s="62" t="s">
        <v>27</v>
      </c>
      <c r="G28" s="116" t="s">
        <v>79</v>
      </c>
      <c r="H28" s="116"/>
      <c r="I28" s="116"/>
      <c r="J28" s="24"/>
      <c r="K28" s="4" t="s">
        <v>33</v>
      </c>
      <c r="N28" s="25"/>
    </row>
    <row r="29" spans="1:14">
      <c r="A29" s="5"/>
      <c r="B29" s="5" t="s">
        <v>5</v>
      </c>
      <c r="C29" s="116" t="s">
        <v>79</v>
      </c>
      <c r="D29" s="116"/>
      <c r="E29" s="116"/>
      <c r="F29" s="62" t="s">
        <v>27</v>
      </c>
      <c r="G29" s="116" t="s">
        <v>31</v>
      </c>
      <c r="H29" s="116"/>
      <c r="I29" s="116"/>
      <c r="J29" s="24">
        <v>197</v>
      </c>
      <c r="K29" s="4" t="s">
        <v>33</v>
      </c>
      <c r="N29" s="12"/>
    </row>
    <row r="30" spans="1:14">
      <c r="A30" s="5"/>
      <c r="B30" s="5" t="s">
        <v>5</v>
      </c>
      <c r="C30" s="116" t="s">
        <v>76</v>
      </c>
      <c r="D30" s="116"/>
      <c r="E30" s="116"/>
      <c r="F30" s="62" t="s">
        <v>27</v>
      </c>
      <c r="G30" s="116" t="s">
        <v>76</v>
      </c>
      <c r="H30" s="116"/>
      <c r="I30" s="116"/>
      <c r="J30" s="24">
        <v>150</v>
      </c>
      <c r="K30" s="4" t="s">
        <v>33</v>
      </c>
      <c r="N30" s="12"/>
    </row>
    <row r="31" spans="1:14" ht="11.25" customHeight="1">
      <c r="A31" s="5"/>
      <c r="B31" s="5" t="s">
        <v>5</v>
      </c>
      <c r="C31" s="116"/>
      <c r="D31" s="116"/>
      <c r="E31" s="116"/>
      <c r="F31" s="62" t="s">
        <v>27</v>
      </c>
      <c r="G31" s="116"/>
      <c r="H31" s="116"/>
      <c r="I31" s="116"/>
      <c r="J31" s="24"/>
      <c r="K31" s="4" t="s">
        <v>33</v>
      </c>
      <c r="N31" s="12"/>
    </row>
    <row r="32" spans="1:14">
      <c r="A32" s="5"/>
      <c r="B32" s="5" t="s">
        <v>5</v>
      </c>
      <c r="C32" s="116"/>
      <c r="D32" s="116"/>
      <c r="E32" s="116"/>
      <c r="F32" s="62" t="s">
        <v>27</v>
      </c>
      <c r="G32" s="116"/>
      <c r="H32" s="116"/>
      <c r="I32" s="116"/>
      <c r="J32" s="24"/>
      <c r="K32" s="4" t="s">
        <v>33</v>
      </c>
      <c r="N32" s="12"/>
    </row>
    <row r="33" spans="1:15" ht="11.25" customHeight="1">
      <c r="A33" s="5"/>
      <c r="B33" s="5" t="s">
        <v>5</v>
      </c>
      <c r="C33" s="116"/>
      <c r="D33" s="116"/>
      <c r="E33" s="116"/>
      <c r="F33" s="62" t="s">
        <v>27</v>
      </c>
      <c r="G33" s="116"/>
      <c r="H33" s="116"/>
      <c r="I33" s="116"/>
      <c r="J33" s="24"/>
      <c r="K33" s="4" t="s">
        <v>33</v>
      </c>
      <c r="N33" s="12"/>
    </row>
    <row r="34" spans="1:15">
      <c r="A34" s="5"/>
      <c r="B34" s="5" t="s">
        <v>5</v>
      </c>
      <c r="C34" s="92"/>
      <c r="D34" s="92"/>
      <c r="E34" s="92"/>
      <c r="F34" s="62" t="s">
        <v>27</v>
      </c>
      <c r="G34" s="92"/>
      <c r="H34" s="92"/>
      <c r="I34" s="92"/>
      <c r="J34" s="24"/>
      <c r="K34" s="4" t="s">
        <v>33</v>
      </c>
      <c r="N34" s="12"/>
    </row>
    <row r="35" spans="1:15">
      <c r="A35" s="5"/>
      <c r="B35" s="5"/>
      <c r="C35" s="92"/>
      <c r="D35" s="92"/>
      <c r="E35" s="92"/>
      <c r="F35" s="62" t="s">
        <v>27</v>
      </c>
      <c r="G35" s="92"/>
      <c r="H35" s="92"/>
      <c r="I35" s="92"/>
      <c r="J35" s="24"/>
      <c r="K35" s="4" t="s">
        <v>33</v>
      </c>
      <c r="N35" s="12"/>
    </row>
    <row r="36" spans="1:15">
      <c r="A36" s="5"/>
      <c r="B36" s="5"/>
      <c r="C36" s="92"/>
      <c r="D36" s="92"/>
      <c r="E36" s="92"/>
      <c r="F36" s="62" t="s">
        <v>27</v>
      </c>
      <c r="G36" s="92"/>
      <c r="H36" s="92"/>
      <c r="I36" s="92"/>
      <c r="J36" s="24"/>
      <c r="K36" s="4" t="s">
        <v>33</v>
      </c>
      <c r="N36" s="12"/>
    </row>
    <row r="37" spans="1:15">
      <c r="A37" s="5"/>
      <c r="B37" s="5"/>
      <c r="C37" s="92"/>
      <c r="D37" s="92"/>
      <c r="E37" s="92"/>
      <c r="F37" s="62" t="s">
        <v>27</v>
      </c>
      <c r="G37" s="92"/>
      <c r="H37" s="92"/>
      <c r="I37" s="92"/>
      <c r="J37" s="24"/>
      <c r="K37" s="4" t="s">
        <v>33</v>
      </c>
      <c r="N37" s="12"/>
    </row>
    <row r="38" spans="1:15">
      <c r="A38" s="5"/>
      <c r="B38" s="5"/>
      <c r="C38" s="92"/>
      <c r="D38" s="92"/>
      <c r="E38" s="92"/>
      <c r="F38" s="62" t="s">
        <v>27</v>
      </c>
      <c r="G38" s="92"/>
      <c r="H38" s="92"/>
      <c r="I38" s="92"/>
      <c r="J38" s="24"/>
      <c r="K38" s="4" t="s">
        <v>33</v>
      </c>
      <c r="N38" s="12"/>
    </row>
    <row r="39" spans="1:15">
      <c r="A39" s="5"/>
      <c r="B39" s="5"/>
      <c r="C39" s="114"/>
      <c r="D39" s="114"/>
      <c r="E39" s="114"/>
      <c r="F39" s="62" t="s">
        <v>27</v>
      </c>
      <c r="G39" s="114"/>
      <c r="H39" s="114"/>
      <c r="I39" s="114"/>
      <c r="J39" s="26"/>
      <c r="K39" s="4" t="s">
        <v>33</v>
      </c>
      <c r="N39" s="12"/>
    </row>
    <row r="40" spans="1:15" ht="22.5">
      <c r="A40" s="5"/>
      <c r="B40" s="5"/>
      <c r="C40" s="6"/>
      <c r="F40" s="62"/>
      <c r="G40" s="115" t="s">
        <v>34</v>
      </c>
      <c r="H40" s="115"/>
      <c r="I40" s="115"/>
      <c r="J40" s="27">
        <f>SUM(J27:J39)</f>
        <v>544</v>
      </c>
      <c r="K40" s="66"/>
      <c r="L40" s="67" t="s">
        <v>35</v>
      </c>
      <c r="M40" s="100">
        <f>(D24*F24)+(D25*F25)</f>
        <v>5705.7000000000007</v>
      </c>
      <c r="N40" s="101"/>
    </row>
    <row r="41" spans="1:15" ht="11.25" customHeight="1">
      <c r="A41" s="5"/>
      <c r="B41" s="5"/>
      <c r="C41" s="6"/>
      <c r="F41" s="62"/>
      <c r="G41" s="88" t="s">
        <v>36</v>
      </c>
      <c r="H41" s="88"/>
      <c r="I41" s="88"/>
      <c r="J41" s="61">
        <v>9.5</v>
      </c>
      <c r="K41" s="108" t="s">
        <v>37</v>
      </c>
      <c r="L41" s="111"/>
      <c r="M41" s="112" t="s">
        <v>38</v>
      </c>
      <c r="N41" s="113"/>
    </row>
    <row r="42" spans="1:15" ht="10.5" customHeight="1">
      <c r="A42" s="5"/>
      <c r="B42" s="5"/>
      <c r="C42" s="6"/>
      <c r="F42" s="62"/>
      <c r="G42" s="88" t="s">
        <v>39</v>
      </c>
      <c r="H42" s="88"/>
      <c r="I42" s="88"/>
      <c r="J42" s="31">
        <f>J40/J41</f>
        <v>57.263157894736842</v>
      </c>
      <c r="K42" s="108" t="s">
        <v>40</v>
      </c>
      <c r="L42" s="111"/>
      <c r="M42" s="112"/>
      <c r="N42" s="113"/>
    </row>
    <row r="43" spans="1:15" ht="15" customHeight="1">
      <c r="A43" s="5"/>
      <c r="B43" s="5"/>
      <c r="C43" s="6"/>
      <c r="F43" s="62"/>
      <c r="G43" s="88" t="s">
        <v>41</v>
      </c>
      <c r="H43" s="88"/>
      <c r="I43" s="88"/>
      <c r="J43" s="32">
        <v>22</v>
      </c>
      <c r="K43" s="66"/>
      <c r="L43" s="33" t="s">
        <v>30</v>
      </c>
      <c r="M43" s="109">
        <f>J42*J43</f>
        <v>1259.7894736842106</v>
      </c>
      <c r="N43" s="110"/>
    </row>
    <row r="44" spans="1:15" ht="11.25" customHeight="1">
      <c r="A44" s="5"/>
      <c r="B44" s="5"/>
      <c r="C44" s="6"/>
      <c r="F44" s="62"/>
      <c r="G44" s="62"/>
      <c r="I44" s="61"/>
      <c r="K44" s="108" t="s">
        <v>42</v>
      </c>
      <c r="L44" s="108"/>
      <c r="M44" s="100"/>
      <c r="N44" s="101"/>
    </row>
    <row r="45" spans="1:15">
      <c r="A45" s="5"/>
      <c r="B45" s="5"/>
      <c r="C45" s="6"/>
      <c r="F45" s="62"/>
      <c r="G45" s="62"/>
      <c r="H45" s="61"/>
      <c r="I45" s="61"/>
      <c r="J45" s="33"/>
      <c r="K45" s="33"/>
      <c r="L45" s="33" t="s">
        <v>43</v>
      </c>
      <c r="M45" s="100"/>
      <c r="N45" s="101"/>
    </row>
    <row r="46" spans="1:15">
      <c r="A46" s="5"/>
      <c r="B46" s="5"/>
      <c r="E46" s="66"/>
      <c r="F46" s="99"/>
      <c r="G46" s="99"/>
      <c r="H46" s="33"/>
      <c r="I46" s="33"/>
      <c r="J46" s="10"/>
      <c r="K46" s="108" t="s">
        <v>44</v>
      </c>
      <c r="L46" s="108" t="s">
        <v>44</v>
      </c>
      <c r="M46" s="100"/>
      <c r="N46" s="101"/>
      <c r="O46" s="34"/>
    </row>
    <row r="47" spans="1:15">
      <c r="A47" s="5"/>
      <c r="B47" s="5"/>
      <c r="E47" s="66"/>
      <c r="F47" s="99"/>
      <c r="G47" s="99"/>
      <c r="H47" s="33"/>
      <c r="I47" s="33"/>
      <c r="J47" s="33"/>
      <c r="K47" s="108" t="s">
        <v>45</v>
      </c>
      <c r="L47" s="108"/>
      <c r="M47" s="109">
        <f>SUM(M40:N46)</f>
        <v>6965.4894736842116</v>
      </c>
      <c r="N47" s="110"/>
    </row>
    <row r="48" spans="1:15">
      <c r="A48" s="5"/>
      <c r="B48" s="5"/>
      <c r="E48" s="66"/>
      <c r="F48" s="99"/>
      <c r="G48" s="99"/>
      <c r="H48" s="33"/>
      <c r="I48" s="33"/>
      <c r="J48" s="33"/>
      <c r="M48" s="100"/>
      <c r="N48" s="101"/>
    </row>
    <row r="49" spans="1:14">
      <c r="A49" s="5"/>
      <c r="B49" s="5"/>
      <c r="C49" s="10"/>
      <c r="E49" s="66"/>
      <c r="F49" s="99"/>
      <c r="G49" s="99"/>
      <c r="H49" s="33"/>
      <c r="I49" s="33"/>
      <c r="J49" s="33"/>
      <c r="M49" s="102"/>
      <c r="N49" s="103"/>
    </row>
    <row r="50" spans="1:14">
      <c r="A50" s="5"/>
      <c r="B50" s="35" t="s">
        <v>46</v>
      </c>
      <c r="C50" s="36"/>
      <c r="D50" s="36"/>
      <c r="E50" s="36"/>
      <c r="F50" s="36"/>
      <c r="G50" s="37"/>
      <c r="H50" s="33"/>
      <c r="I50" s="33"/>
      <c r="J50" s="33"/>
      <c r="L50" s="66"/>
      <c r="M50" s="38"/>
      <c r="N50" s="39"/>
    </row>
    <row r="51" spans="1:14">
      <c r="A51" s="5"/>
      <c r="B51" s="40"/>
      <c r="C51" s="41"/>
      <c r="D51" s="41"/>
      <c r="E51" s="41"/>
      <c r="F51" s="41"/>
      <c r="G51" s="42"/>
      <c r="N51" s="12"/>
    </row>
    <row r="52" spans="1:14">
      <c r="A52" s="5"/>
      <c r="B52" s="43"/>
      <c r="C52" s="41"/>
      <c r="D52" s="41"/>
      <c r="E52" s="41"/>
      <c r="F52" s="41"/>
      <c r="G52" s="42"/>
      <c r="N52" s="12"/>
    </row>
    <row r="53" spans="1:14">
      <c r="A53" s="5"/>
      <c r="B53" s="43"/>
      <c r="C53" s="41"/>
      <c r="D53" s="41"/>
      <c r="E53" s="41"/>
      <c r="F53" s="41"/>
      <c r="G53" s="42"/>
      <c r="N53" s="12"/>
    </row>
    <row r="54" spans="1:14">
      <c r="A54" s="5"/>
      <c r="B54" s="43"/>
      <c r="C54" s="41"/>
      <c r="D54" s="41"/>
      <c r="E54" s="41"/>
      <c r="F54" s="41"/>
      <c r="G54" s="42"/>
      <c r="H54" s="44"/>
      <c r="N54" s="12"/>
    </row>
    <row r="55" spans="1:14">
      <c r="A55" s="5"/>
      <c r="B55" s="45"/>
      <c r="C55" s="26"/>
      <c r="D55" s="26"/>
      <c r="E55" s="26"/>
      <c r="F55" s="26"/>
      <c r="G55" s="46"/>
      <c r="N55" s="12"/>
    </row>
    <row r="56" spans="1:14">
      <c r="A56" s="5"/>
      <c r="B56" s="45"/>
      <c r="C56" s="26"/>
      <c r="D56" s="26"/>
      <c r="E56" s="26"/>
      <c r="F56" s="26"/>
      <c r="G56" s="46"/>
      <c r="N56" s="12"/>
    </row>
    <row r="57" spans="1:14">
      <c r="A57" s="5"/>
      <c r="B57" s="45"/>
      <c r="C57" s="26"/>
      <c r="D57" s="26"/>
      <c r="E57" s="26"/>
      <c r="F57" s="26"/>
      <c r="G57" s="46"/>
      <c r="N57" s="12"/>
    </row>
    <row r="58" spans="1:14">
      <c r="A58" s="5"/>
      <c r="B58" s="104" t="s">
        <v>47</v>
      </c>
      <c r="C58" s="105"/>
      <c r="D58" s="105"/>
      <c r="E58" s="105"/>
      <c r="F58" s="105"/>
      <c r="G58" s="105"/>
      <c r="I58" s="106" t="s">
        <v>48</v>
      </c>
      <c r="J58" s="106"/>
      <c r="K58" s="106"/>
      <c r="L58" s="106"/>
      <c r="M58" s="106"/>
      <c r="N58" s="107"/>
    </row>
    <row r="59" spans="1:14" ht="1.5" customHeight="1">
      <c r="A59" s="5"/>
      <c r="B59" s="63"/>
      <c r="C59" s="62"/>
      <c r="D59" s="62"/>
      <c r="E59" s="62"/>
      <c r="F59" s="62"/>
      <c r="G59" s="62"/>
      <c r="I59" s="62"/>
      <c r="J59" s="62"/>
      <c r="K59" s="62"/>
      <c r="L59" s="62"/>
      <c r="M59" s="62"/>
      <c r="N59" s="64"/>
    </row>
    <row r="60" spans="1:14" ht="11.25" hidden="1" customHeight="1">
      <c r="A60" s="5"/>
      <c r="B60" s="87"/>
      <c r="C60" s="88"/>
      <c r="D60" s="88"/>
      <c r="E60" s="88"/>
      <c r="F60" s="88"/>
      <c r="G60" s="88"/>
      <c r="N60" s="12"/>
    </row>
    <row r="61" spans="1:14" ht="16.5" customHeight="1">
      <c r="A61" s="5"/>
      <c r="B61" s="91" t="s">
        <v>57</v>
      </c>
      <c r="C61" s="92"/>
      <c r="D61" s="92"/>
      <c r="E61" s="92"/>
      <c r="F61" s="92"/>
      <c r="G61" s="92"/>
      <c r="I61" s="92" t="s">
        <v>80</v>
      </c>
      <c r="J61" s="92"/>
      <c r="K61" s="92"/>
      <c r="L61" s="92"/>
      <c r="M61" s="92"/>
      <c r="N61" s="93"/>
    </row>
    <row r="62" spans="1:14">
      <c r="A62" s="5"/>
      <c r="B62" s="87" t="s">
        <v>49</v>
      </c>
      <c r="C62" s="88"/>
      <c r="D62" s="88"/>
      <c r="E62" s="88"/>
      <c r="F62" s="88"/>
      <c r="G62" s="88"/>
      <c r="I62" s="94" t="s">
        <v>49</v>
      </c>
      <c r="J62" s="94"/>
      <c r="K62" s="94"/>
      <c r="L62" s="94"/>
      <c r="M62" s="94"/>
      <c r="N62" s="95"/>
    </row>
    <row r="63" spans="1:14" ht="26.25" customHeight="1">
      <c r="A63" s="5"/>
      <c r="B63" s="96" t="s">
        <v>58</v>
      </c>
      <c r="C63" s="97"/>
      <c r="D63" s="97"/>
      <c r="E63" s="97"/>
      <c r="F63" s="97"/>
      <c r="G63" s="97"/>
      <c r="I63" s="97" t="s">
        <v>81</v>
      </c>
      <c r="J63" s="97"/>
      <c r="K63" s="97"/>
      <c r="L63" s="97"/>
      <c r="M63" s="97"/>
      <c r="N63" s="98"/>
    </row>
    <row r="64" spans="1:14" ht="2.25" customHeight="1">
      <c r="A64" s="5"/>
      <c r="B64" s="87" t="s">
        <v>50</v>
      </c>
      <c r="C64" s="88"/>
      <c r="D64" s="88"/>
      <c r="E64" s="88"/>
      <c r="F64" s="88"/>
      <c r="G64" s="88"/>
      <c r="I64" s="89" t="s">
        <v>51</v>
      </c>
      <c r="J64" s="89"/>
      <c r="K64" s="89"/>
      <c r="L64" s="89"/>
      <c r="M64" s="89"/>
      <c r="N64" s="90"/>
    </row>
    <row r="65" spans="1:14" ht="0.75" hidden="1" customHeight="1">
      <c r="A65" s="5"/>
      <c r="B65" s="5"/>
      <c r="N65" s="12"/>
    </row>
    <row r="66" spans="1:14" ht="14.25" customHeight="1" thickBot="1">
      <c r="A66" s="49"/>
      <c r="B66" s="49"/>
      <c r="C66" s="50"/>
      <c r="D66" s="50"/>
      <c r="E66" s="50"/>
      <c r="F66" s="50"/>
      <c r="G66" s="50"/>
      <c r="H66" s="50"/>
      <c r="I66" s="50" t="s">
        <v>52</v>
      </c>
      <c r="J66" s="50">
        <v>7862</v>
      </c>
      <c r="K66" s="50"/>
      <c r="L66" s="51"/>
      <c r="M66" s="51"/>
      <c r="N66" s="52"/>
    </row>
    <row r="67" spans="1:14" ht="36" customHeight="1">
      <c r="N67" s="4" t="s">
        <v>53</v>
      </c>
    </row>
    <row r="487" spans="4:4">
      <c r="D487" s="53" t="s">
        <v>54</v>
      </c>
    </row>
  </sheetData>
  <mergeCells count="92">
    <mergeCell ref="B64:G64"/>
    <mergeCell ref="I64:N64"/>
    <mergeCell ref="B60:G60"/>
    <mergeCell ref="B61:G61"/>
    <mergeCell ref="I61:N61"/>
    <mergeCell ref="B62:G62"/>
    <mergeCell ref="I62:N62"/>
    <mergeCell ref="B63:G63"/>
    <mergeCell ref="I63:N63"/>
    <mergeCell ref="F48:G48"/>
    <mergeCell ref="M48:N48"/>
    <mergeCell ref="F49:G49"/>
    <mergeCell ref="M49:N49"/>
    <mergeCell ref="B58:G58"/>
    <mergeCell ref="I58:N58"/>
    <mergeCell ref="M45:N45"/>
    <mergeCell ref="F46:G46"/>
    <mergeCell ref="K46:L46"/>
    <mergeCell ref="M46:N46"/>
    <mergeCell ref="F47:G47"/>
    <mergeCell ref="K47:L47"/>
    <mergeCell ref="M47:N47"/>
    <mergeCell ref="C38:E38"/>
    <mergeCell ref="G38:I38"/>
    <mergeCell ref="K44:L44"/>
    <mergeCell ref="M44:N44"/>
    <mergeCell ref="C39:E39"/>
    <mergeCell ref="G39:I39"/>
    <mergeCell ref="G40:I40"/>
    <mergeCell ref="M40:N40"/>
    <mergeCell ref="G41:I41"/>
    <mergeCell ref="K41:L41"/>
    <mergeCell ref="M41:N41"/>
    <mergeCell ref="G42:I42"/>
    <mergeCell ref="K42:L42"/>
    <mergeCell ref="M42:N42"/>
    <mergeCell ref="G43:I43"/>
    <mergeCell ref="M43:N43"/>
    <mergeCell ref="C35:E35"/>
    <mergeCell ref="G35:I35"/>
    <mergeCell ref="C36:E36"/>
    <mergeCell ref="G36:I36"/>
    <mergeCell ref="C37:E37"/>
    <mergeCell ref="G37:I37"/>
    <mergeCell ref="C32:E32"/>
    <mergeCell ref="G32:I32"/>
    <mergeCell ref="C33:E33"/>
    <mergeCell ref="G33:I33"/>
    <mergeCell ref="C34:E34"/>
    <mergeCell ref="G34:I34"/>
    <mergeCell ref="C30:E30"/>
    <mergeCell ref="G30:I30"/>
    <mergeCell ref="C31:E31"/>
    <mergeCell ref="G31:I31"/>
    <mergeCell ref="C29:E29"/>
    <mergeCell ref="G29:I29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F23:G23"/>
    <mergeCell ref="F24:G24"/>
    <mergeCell ref="C27:E27"/>
    <mergeCell ref="G27:I27"/>
    <mergeCell ref="B13:N15"/>
    <mergeCell ref="G16:H16"/>
    <mergeCell ref="L16:M16"/>
    <mergeCell ref="B17:N17"/>
    <mergeCell ref="B18:C18"/>
    <mergeCell ref="E18:G18"/>
    <mergeCell ref="I18:J18"/>
    <mergeCell ref="L18:M18"/>
    <mergeCell ref="B19:N19"/>
    <mergeCell ref="B20:E20"/>
    <mergeCell ref="F20:I20"/>
    <mergeCell ref="J20:K20"/>
    <mergeCell ref="L20:N20"/>
    <mergeCell ref="B11:C11"/>
    <mergeCell ref="D11:N11"/>
    <mergeCell ref="M2:N2"/>
    <mergeCell ref="L3:M3"/>
    <mergeCell ref="L8:M8"/>
    <mergeCell ref="K9:L9"/>
    <mergeCell ref="M9:N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GAZS 14</vt:lpstr>
      <vt:lpstr>DMFM 13</vt:lpstr>
      <vt:lpstr>QRF 12</vt:lpstr>
      <vt:lpstr>FJDDUDV 11</vt:lpstr>
      <vt:lpstr>FJDDUDV 10</vt:lpstr>
      <vt:lpstr>BIMO 9</vt:lpstr>
      <vt:lpstr>AZC 8</vt:lpstr>
      <vt:lpstr>DMFM 7</vt:lpstr>
      <vt:lpstr>ASM 6</vt:lpstr>
      <vt:lpstr>FJDDUDV 5</vt:lpstr>
      <vt:lpstr>BIMO 4</vt:lpstr>
      <vt:lpstr>AZC 3</vt:lpstr>
      <vt:lpstr>DMFM 2</vt:lpstr>
      <vt:lpstr>LORC 1</vt:lpstr>
      <vt:lpstr>'ASM 6'!Área_de_impresión</vt:lpstr>
      <vt:lpstr>'AZC 3'!Área_de_impresión</vt:lpstr>
      <vt:lpstr>'AZC 8'!Área_de_impresión</vt:lpstr>
      <vt:lpstr>'BIMO 4'!Área_de_impresión</vt:lpstr>
      <vt:lpstr>'BIMO 9'!Área_de_impresión</vt:lpstr>
      <vt:lpstr>'DMFM 13'!Área_de_impresión</vt:lpstr>
      <vt:lpstr>'DMFM 2'!Área_de_impresión</vt:lpstr>
      <vt:lpstr>'DMFM 7'!Área_de_impresión</vt:lpstr>
      <vt:lpstr>'FJDDUDV 10'!Área_de_impresión</vt:lpstr>
      <vt:lpstr>'FJDDUDV 11'!Área_de_impresión</vt:lpstr>
      <vt:lpstr>'FJDDUDV 5'!Área_de_impresión</vt:lpstr>
      <vt:lpstr>'GAZS 14'!Área_de_impresión</vt:lpstr>
      <vt:lpstr>'LORC 1'!Área_de_impresión</vt:lpstr>
      <vt:lpstr>'QRF 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Neidy Silva Zuñiga</dc:creator>
  <cp:lastModifiedBy>Neidy Silva Zuñiga</cp:lastModifiedBy>
  <cp:lastPrinted>2023-11-29T20:45:59Z</cp:lastPrinted>
  <dcterms:created xsi:type="dcterms:W3CDTF">2023-11-01T17:08:39Z</dcterms:created>
  <dcterms:modified xsi:type="dcterms:W3CDTF">2023-12-01T19:28:48Z</dcterms:modified>
</cp:coreProperties>
</file>