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8A795910-D4C9-4C82-ADBF-9432D2B971C3}" xr6:coauthVersionLast="47" xr6:coauthVersionMax="47" xr10:uidLastSave="{00000000-0000-0000-0000-000000000000}"/>
  <bookViews>
    <workbookView xWindow="-120" yWindow="-120" windowWidth="29040" windowHeight="15720" xr2:uid="{7467F6AF-2975-4FFB-AA5F-6DA83264B05D}"/>
  </bookViews>
  <sheets>
    <sheet name="DMFM 18" sheetId="18" r:id="rId1"/>
    <sheet name="OMMH 17" sheetId="17" r:id="rId2"/>
    <sheet name="DMFM 16" sheetId="16" r:id="rId3"/>
    <sheet name="PAER 15" sheetId="15" r:id="rId4"/>
    <sheet name="DMFM 14" sheetId="14" r:id="rId5"/>
    <sheet name="CAFF 13" sheetId="13" r:id="rId6"/>
    <sheet name="DMFM 12" sheetId="12" r:id="rId7"/>
    <sheet name="LEHS 11" sheetId="11" r:id="rId8"/>
    <sheet name="OMMH 10" sheetId="10" r:id="rId9"/>
    <sheet name="FJDDUDV 9" sheetId="9" r:id="rId10"/>
    <sheet name="SAGR 8" sheetId="8" r:id="rId11"/>
    <sheet name="ANMS 7" sheetId="7" r:id="rId12"/>
    <sheet name="MNGM 6" sheetId="6" r:id="rId13"/>
    <sheet name="AGBS 5" sheetId="5" r:id="rId14"/>
    <sheet name="NJHV 4" sheetId="4" r:id="rId15"/>
    <sheet name="OMMH 3" sheetId="3" r:id="rId16"/>
    <sheet name="DMFM 2" sheetId="2" r:id="rId17"/>
    <sheet name="MDSHM 1" sheetId="1" r:id="rId18"/>
  </sheets>
  <definedNames>
    <definedName name="_xlnm.Print_Area" localSheetId="13">'AGBS 5'!$B$1:$N$66</definedName>
    <definedName name="_xlnm.Print_Area" localSheetId="11">'ANMS 7'!$B$1:$N$66</definedName>
    <definedName name="_xlnm.Print_Area" localSheetId="5">'CAFF 13'!$B$1:$N$66</definedName>
    <definedName name="_xlnm.Print_Area" localSheetId="6">'DMFM 12'!$B$1:$N$66</definedName>
    <definedName name="_xlnm.Print_Area" localSheetId="4">'DMFM 14'!$B$1:$N$66</definedName>
    <definedName name="_xlnm.Print_Area" localSheetId="2">'DMFM 16'!$B$1:$N$66</definedName>
    <definedName name="_xlnm.Print_Area" localSheetId="0">'DMFM 18'!$B$1:$N$66</definedName>
    <definedName name="_xlnm.Print_Area" localSheetId="16">'DMFM 2'!$B$1:$N$66</definedName>
    <definedName name="_xlnm.Print_Area" localSheetId="9">'FJDDUDV 9'!$B$1:$N$66</definedName>
    <definedName name="_xlnm.Print_Area" localSheetId="7">'LEHS 11'!$B$1:$N$66</definedName>
    <definedName name="_xlnm.Print_Area" localSheetId="17">'MDSHM 1'!$B$1:$N$66</definedName>
    <definedName name="_xlnm.Print_Area" localSheetId="12">'MNGM 6'!$B$1:$N$66</definedName>
    <definedName name="_xlnm.Print_Area" localSheetId="14">'NJHV 4'!$B$1:$N$66</definedName>
    <definedName name="_xlnm.Print_Area" localSheetId="8">'OMMH 10'!$B$1:$N$66</definedName>
    <definedName name="_xlnm.Print_Area" localSheetId="1">'OMMH 17'!$B$1:$N$66</definedName>
    <definedName name="_xlnm.Print_Area" localSheetId="15">'OMMH 3'!$B$1:$N$66</definedName>
    <definedName name="_xlnm.Print_Area" localSheetId="3">'PAER 15'!$B$1:$N$66</definedName>
    <definedName name="_xlnm.Print_Area" localSheetId="10">'SAGR 8'!$B$1:$N$66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8" l="1"/>
  <c r="M40" i="18"/>
  <c r="J40" i="18"/>
  <c r="J42" i="18" s="1"/>
  <c r="M43" i="18" s="1"/>
  <c r="M42" i="17"/>
  <c r="M40" i="17"/>
  <c r="J40" i="17"/>
  <c r="J42" i="17" s="1"/>
  <c r="M43" i="17" s="1"/>
  <c r="M40" i="16"/>
  <c r="J40" i="16"/>
  <c r="J42" i="16" s="1"/>
  <c r="M43" i="16" s="1"/>
  <c r="M40" i="15"/>
  <c r="J40" i="15"/>
  <c r="J42" i="15" s="1"/>
  <c r="M43" i="15" s="1"/>
  <c r="M47" i="18" l="1"/>
  <c r="M9" i="18" s="1"/>
  <c r="B11" i="18" s="1"/>
  <c r="M47" i="17"/>
  <c r="M9" i="17" s="1"/>
  <c r="B11" i="17" s="1"/>
  <c r="M47" i="16"/>
  <c r="M9" i="16" s="1"/>
  <c r="B11" i="16" s="1"/>
  <c r="M47" i="15"/>
  <c r="M9" i="15" s="1"/>
  <c r="B11" i="15" s="1"/>
  <c r="M40" i="14" l="1"/>
  <c r="J40" i="14"/>
  <c r="J42" i="14" s="1"/>
  <c r="M43" i="14" s="1"/>
  <c r="M45" i="13"/>
  <c r="M40" i="13"/>
  <c r="J40" i="13"/>
  <c r="J42" i="13" s="1"/>
  <c r="M43" i="13" s="1"/>
  <c r="M45" i="12"/>
  <c r="M44" i="12"/>
  <c r="M42" i="12"/>
  <c r="M40" i="12"/>
  <c r="J40" i="12"/>
  <c r="J42" i="12" s="1"/>
  <c r="M43" i="12" s="1"/>
  <c r="M42" i="11"/>
  <c r="M40" i="11"/>
  <c r="J40" i="11"/>
  <c r="J42" i="11" s="1"/>
  <c r="M43" i="11" s="1"/>
  <c r="M42" i="10"/>
  <c r="M40" i="10"/>
  <c r="J40" i="10"/>
  <c r="J42" i="10" s="1"/>
  <c r="M43" i="10" s="1"/>
  <c r="M42" i="9"/>
  <c r="M40" i="9"/>
  <c r="J40" i="9"/>
  <c r="J42" i="9" s="1"/>
  <c r="M43" i="9" s="1"/>
  <c r="M40" i="8"/>
  <c r="J40" i="8"/>
  <c r="J42" i="8" s="1"/>
  <c r="M43" i="8" s="1"/>
  <c r="M40" i="7"/>
  <c r="J40" i="7"/>
  <c r="J42" i="7" s="1"/>
  <c r="M43" i="7" s="1"/>
  <c r="M40" i="6"/>
  <c r="J40" i="6"/>
  <c r="J42" i="6" s="1"/>
  <c r="M43" i="6" s="1"/>
  <c r="M42" i="5"/>
  <c r="M47" i="13" l="1"/>
  <c r="M9" i="13" s="1"/>
  <c r="B11" i="13" s="1"/>
  <c r="M47" i="14"/>
  <c r="M9" i="14" s="1"/>
  <c r="B11" i="14" s="1"/>
  <c r="M47" i="6"/>
  <c r="M9" i="6" s="1"/>
  <c r="B11" i="6" s="1"/>
  <c r="M47" i="12"/>
  <c r="M9" i="12" s="1"/>
  <c r="B11" i="12" s="1"/>
  <c r="M47" i="11"/>
  <c r="M9" i="11" s="1"/>
  <c r="B11" i="11" s="1"/>
  <c r="M47" i="10"/>
  <c r="M9" i="10" s="1"/>
  <c r="B11" i="10" s="1"/>
  <c r="M47" i="9"/>
  <c r="M9" i="9" s="1"/>
  <c r="B11" i="9" s="1"/>
  <c r="M47" i="8"/>
  <c r="M9" i="8" s="1"/>
  <c r="B11" i="8" s="1"/>
  <c r="M47" i="7"/>
  <c r="M9" i="7" s="1"/>
  <c r="B11" i="7" s="1"/>
  <c r="M40" i="5" l="1"/>
  <c r="J40" i="5"/>
  <c r="J42" i="5" s="1"/>
  <c r="M43" i="5" s="1"/>
  <c r="M40" i="4"/>
  <c r="J40" i="4"/>
  <c r="J42" i="4" s="1"/>
  <c r="M43" i="4" s="1"/>
  <c r="M42" i="3"/>
  <c r="M40" i="3"/>
  <c r="J40" i="3"/>
  <c r="J42" i="3" s="1"/>
  <c r="M43" i="3" s="1"/>
  <c r="M40" i="2"/>
  <c r="J40" i="2"/>
  <c r="J42" i="2" s="1"/>
  <c r="M43" i="2" s="1"/>
  <c r="M42" i="1"/>
  <c r="M47" i="5" l="1"/>
  <c r="M9" i="5" s="1"/>
  <c r="B11" i="5" s="1"/>
  <c r="M47" i="4"/>
  <c r="M9" i="4" s="1"/>
  <c r="B11" i="4" s="1"/>
  <c r="M47" i="3"/>
  <c r="M9" i="3" s="1"/>
  <c r="B11" i="3" s="1"/>
  <c r="M47" i="2"/>
  <c r="M9" i="2" s="1"/>
  <c r="B11" i="2" s="1"/>
  <c r="M40" i="1"/>
  <c r="J40" i="1"/>
  <c r="J42" i="1" s="1"/>
  <c r="M43" i="1" s="1"/>
  <c r="M47" i="1" l="1"/>
  <c r="M9" i="1" s="1"/>
  <c r="B11" i="1" s="1"/>
</calcChain>
</file>

<file path=xl/sharedStrings.xml><?xml version="1.0" encoding="utf-8"?>
<sst xmlns="http://schemas.openxmlformats.org/spreadsheetml/2006/main" count="1888" uniqueCount="132">
  <si>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</si>
  <si>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</si>
  <si>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</si>
  <si>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</si>
  <si>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</si>
  <si>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</si>
  <si>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</si>
  <si>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</si>
  <si>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</si>
  <si>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</si>
  <si>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</si>
  <si>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</si>
  <si>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</si>
  <si>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</si>
  <si>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</si>
  <si>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</si>
  <si>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</si>
  <si>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</si>
  <si>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</si>
  <si>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</si>
  <si>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</si>
  <si>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</si>
  <si>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</si>
  <si>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</si>
  <si>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</si>
  <si>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</si>
  <si>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</si>
  <si>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</si>
  <si>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</si>
  <si>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Km..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</si>
  <si>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</si>
  <si>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</si>
  <si>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</si>
  <si>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</si>
  <si>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</si>
  <si>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</si>
  <si>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</si>
  <si>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</si>
  <si>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</si>
  <si>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</si>
  <si>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</si>
  <si>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</si>
  <si>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</si>
  <si>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</si>
  <si>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</si>
  <si>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</si>
  <si>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N  o  m  b  r  e</t>
  </si>
  <si>
    <t xml:space="preserve">DIRECTORA DE ADMINISTRACION Y FINANZAS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</si>
  <si>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</si>
  <si>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</si>
  <si>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</si>
  <si>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</si>
  <si>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</si>
  <si>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JULIO</t>
  </si>
  <si>
    <t xml:space="preserve">AL </t>
  </si>
  <si>
    <t xml:space="preserve">JULO </t>
  </si>
  <si>
    <t xml:space="preserve">TORREON </t>
  </si>
  <si>
    <t>TRANSITO LOCAL</t>
  </si>
  <si>
    <t xml:space="preserve">TRANSITO LOCAL </t>
  </si>
  <si>
    <t xml:space="preserve">MARIA DEL SOCORRO HERNADEZ MANZANO </t>
  </si>
  <si>
    <t xml:space="preserve">TITULAR DE ORGANO INTERNO DE CONTROL </t>
  </si>
  <si>
    <t xml:space="preserve">RUTA DE LA PRIVACIDAD  PANEL "OBLIGACIONES Y RESPONSABILIDADES DE LOS RESPONSABLES DEL TRATAMIENTO DE DATOS PERSONALES" EL DIA 04 JULIO 2024 EN MONTERREY NUEVO LEÓN. </t>
  </si>
  <si>
    <t xml:space="preserve">MONTERREY </t>
  </si>
  <si>
    <t xml:space="preserve">DULCE MARÍA FUENTES MANCILLAS </t>
  </si>
  <si>
    <t xml:space="preserve">COMISIONADA PRESIDENTA </t>
  </si>
  <si>
    <t>(MIL CUATROCIENTOS ONCE PESOS 41/100 MN)</t>
  </si>
  <si>
    <t xml:space="preserve">HONDA </t>
  </si>
  <si>
    <t xml:space="preserve">PAILOT </t>
  </si>
  <si>
    <t xml:space="preserve">ÓSCAR MANUEL MORALES HERNÁNDEZ </t>
  </si>
  <si>
    <t xml:space="preserve">CONFERENCIA "ORGANISMOS GARANTES EN MATERA DE ACCESO A LA INFORMACIÓN" EL 08 Y 09  DE JULIO 2024 EN TORREÓN COAH. </t>
  </si>
  <si>
    <t>(SEIS MIL QUINIENTOS SESENTA PESOS 76/100 MN)</t>
  </si>
  <si>
    <t xml:space="preserve">ACOMPAÑAMIENTO A LA  COMISIONADA PRESIDENTA LIC. DULCE MARÍA FUENTES MANCILLAS A  MONTERREY , NUEVO LEON EL DIA 04 JULIO 2024 AL EVENTO RUTA DE LA PRIVACIDAD  PANEL "OBLIGACIONES Y RESPONSABILIDADES DE LOS RESPONSABLES DEL TRATAMIENTO DE DATOS PERSONALES" </t>
  </si>
  <si>
    <t xml:space="preserve">TRASLADOS A LA COMISIONADA PRESIDENTA LIC. DULCE MARÍA FUENTES MANCILLAS A  MONTERREY , NUEVO LEON EL DIA 04 JULIO 2024 AL EVENTO RUTA DE LA PRIVACIDAD  PANEL "OBLIGACIONES Y RESPONSABILIDADES DE LOS RESPONSABLES DEL TRATAMIENTO DE DATOS PERSONALES" </t>
  </si>
  <si>
    <t xml:space="preserve">NÉSTOR JONATHAN HURTADO VERA </t>
  </si>
  <si>
    <t xml:space="preserve">DIRECTOR DE PLANEACIÓN Y FORTALECIMIENTO INSTITUCIONAL </t>
  </si>
  <si>
    <t>(MIL CIENTO NOVENTA Y CUATRO PESOS 27/100 MN)</t>
  </si>
  <si>
    <t xml:space="preserve">ALEJANDRA GERALDINA BRISEÑO SÁNCHEZ </t>
  </si>
  <si>
    <t xml:space="preserve">DIRECTORA DE CAPACITACIÓN Y CULTURA DE LA TRANSPARENCIA </t>
  </si>
  <si>
    <t xml:space="preserve">ALANI NAVIL MARTÍNEZ SIERRA </t>
  </si>
  <si>
    <t>OFICIAL MAYOR</t>
  </si>
  <si>
    <t xml:space="preserve">MELISSA NAYELI GARCÍA MATA </t>
  </si>
  <si>
    <t xml:space="preserve">DIRECTORA JURIDICA </t>
  </si>
  <si>
    <t>SAMANTHA ADINELLY GARZA RUIZ</t>
  </si>
  <si>
    <t>AUXILIAR</t>
  </si>
  <si>
    <t xml:space="preserve">SAN PEDRO, COAH </t>
  </si>
  <si>
    <t xml:space="preserve">VERIFICACIÓN EN MATERIA DE DATOS PERSONALES EL DIA 04 JULIO 2024 EN SAN PEDRO COAHUILA </t>
  </si>
  <si>
    <t>(TRES MILCUATROCIENTOS NOVENTA Y CINCO PESOS 32/100 MN)</t>
  </si>
  <si>
    <t>VERIFICACIÓN EN MATERIA DE DATOS PERSONALES EL DIA 04 JULIO 2024 EN SAN PEDRO COAHUILA,CONSIDERNADO EL TRASLADO A TORREÓN POR CONCEPTO DE ALIMENTACIÓN</t>
  </si>
  <si>
    <t>(DOS MIL DOSCIENTOS CIENCUENTA Y CINCO PESOS 64/100 MN)</t>
  </si>
  <si>
    <t xml:space="preserve">RUTA DE LA PRIVACIDAD EL 08 Y 09 JULIO 2024 ,TRASLADOS AL AEROPUERTO DE MTY </t>
  </si>
  <si>
    <t>Y</t>
  </si>
  <si>
    <t xml:space="preserve">AEROPUERTO MTY </t>
  </si>
  <si>
    <t>AEROPUERTO MTY</t>
  </si>
  <si>
    <t xml:space="preserve">FRANCISCO JAVIER DIEZ DE URDANIVIA DEL VALLE </t>
  </si>
  <si>
    <t xml:space="preserve">COMISIONADO </t>
  </si>
  <si>
    <t>(SEIS MIL CIENTO NUEVE PESOS 24/100 MN)</t>
  </si>
  <si>
    <t xml:space="preserve">RUTA DE LA PRIVACIDAD, PARA COAHUILA  EL 09 JULIO 2024 ,TRASLADOS AL AEROPUERTO DE MTY  COMISIONADA DEL INAI NORMA JULIETA DEL RIO VENEGAS </t>
  </si>
  <si>
    <t>PAILOT</t>
  </si>
  <si>
    <t xml:space="preserve">OSCAR MANUEL MORALES HERNANDEZ </t>
  </si>
  <si>
    <t>(CUATRO MIL NOVECIENTOS CUANRENTA Y TRES  PESOS 85/100 MN)</t>
  </si>
  <si>
    <t xml:space="preserve">LEYVER ENRIQUE HERNADEZ SUAREZ </t>
  </si>
  <si>
    <t xml:space="preserve">SUBDIRECTOR DE RECURSOS MATERIALES Y SERVICIOS GENERALES </t>
  </si>
  <si>
    <t>(CUATRO MIL TRESCIENTOS SESENTA Y CUATRO PESOS 90/100 MN)</t>
  </si>
  <si>
    <t>REUNION DE TRABAJO CON EL COMISIONADO PRESIDENTE DEL INAI CDMX EL DIA 10 Y 11 JULIO 2024</t>
  </si>
  <si>
    <t xml:space="preserve">4 TAXIS </t>
  </si>
  <si>
    <t xml:space="preserve">CDMX </t>
  </si>
  <si>
    <t>CDMX</t>
  </si>
  <si>
    <t xml:space="preserve">AEROPUERTO CDMX </t>
  </si>
  <si>
    <t xml:space="preserve">DULCE MARIA FUENTES MANCILLAS </t>
  </si>
  <si>
    <t xml:space="preserve">COMSIONADA PRESIDENTA </t>
  </si>
  <si>
    <t>(DIES MIL OCHENTA Y NUEVE PESOS 70/100 MN)</t>
  </si>
  <si>
    <t xml:space="preserve">DIRECTOR GENERAL </t>
  </si>
  <si>
    <t xml:space="preserve">6 TAXIS </t>
  </si>
  <si>
    <t xml:space="preserve">REUNION DE TRABAJO CON EL COMISIONADO PRESIDENTE DEL INAI CDMX EL DIA 10 Y 11 JULIO 2024, PARA LO DEL XX ANIVERSARIO DEL ICAI </t>
  </si>
  <si>
    <t xml:space="preserve">CARLOS ANTONIO FRANCO FLORES </t>
  </si>
  <si>
    <t>(OCHO MIL TRESCIENTOS TREINTA Y NUEVE PESOS 91/100 MN)</t>
  </si>
  <si>
    <t>CONFERENCIA A ALUMNOS DE LA UNIVERSIDAD VIZCAYA DE LAS AMERICAS EN LA CIUDAD DE ACUÑA, COAHUILA LOS DIAS 15 Y 16 JULIO 2024.</t>
  </si>
  <si>
    <t>CIUDAD ACUÑA, COAH.</t>
  </si>
  <si>
    <t>(CUATRO MIL DOSCIENTOS TREINTA Y TRES PESOS 95/100 MN)</t>
  </si>
  <si>
    <t>TRASLADOS A LA COMISIONADA PRESIDENTA  A LA CONFERENCIA A ALUMNOS DE LA UNIVERSIDAD VIZCAYA DE LAS AMERICAS EN LA CIUDAD DE ACUÑA, COAHUILA LOS DIAS 15 Y 16 JULIO 2024.</t>
  </si>
  <si>
    <t>HONDA</t>
  </si>
  <si>
    <t xml:space="preserve">PEDRO ARNOLDO ESTÉVEZ REYES </t>
  </si>
  <si>
    <t>(SEIS MIL NOVECIENTOS VEINTINUEVE PESOS 34/100 MN)</t>
  </si>
  <si>
    <t>REUNIÓN DE TRABAJO CON LA CONSEJERA PRESIDENTA DEL INFONL LIC. BERTHA LIZETH GONZÁLEZ LARA EL DIA 19 Y 20 JULIO 2024</t>
  </si>
  <si>
    <t>MONTERREY, NL.</t>
  </si>
  <si>
    <t>(CUATRO MIL DOSCIENTOS TREINTA Y CUATRO PESOS 23/100 MN)</t>
  </si>
  <si>
    <t>TRASLADOS A LA COMISIONADA PRESIDENTA A MONTERREY, NL.   REUNIÓN DE TRABAJO CON LA CONSEJERA PRESIDENTA DEL INFONL LIC. BERTHA LIZETH GONZÁLEZ LARA EL DIA 19 Y 20 JULIO 2024</t>
  </si>
  <si>
    <t xml:space="preserve">MONTERREY NL. </t>
  </si>
  <si>
    <t>(CUATRO MIL OCHOCIENTOS NOVENTA Y CUATRO PESOS 18/100 MN)</t>
  </si>
  <si>
    <t>XXXVII CONCENCIÓN REGIONAL NORESTE CONTADURÍA PÚBLICA, TRASCENDIO CON INNOVACIÓN , COLEGIÓ DE CONTADORES PÚBLICOS DE LA LAGUNA LOS DIAS 25 Y 26 JULIO 2024.</t>
  </si>
  <si>
    <t>(SEIS MIL NOVECIENTOS VEINTISEIS PESOS 55/100 MN)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</si>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</sst>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9" fillId="0" borderId="0" xfId="2" applyFont="1" applyAlignment="1">
      <alignment horizontal="center"/>
    </xf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9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3" fillId="0" borderId="14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</cellXfs>
  <cellStyles count="4">
    <cellStyle name="Moneda" xfId="1" builtinId="4"/>
    <cellStyle name="Moneda 2 2" xfId="3" xr:uid="{7B5E64BB-7E71-4575-ADDE-7A0A955EC121}"/>
    <cellStyle name="Normal" xfId="0" builtinId="0"/>
    <cellStyle name="Normal 2 2" xfId="2" xr:uid="{12C642F3-4E9B-432F-B466-647AC8B27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3F7C1265-5D07-46F4-80CD-53FF4D49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033E5F8-59EB-4E1B-A073-3456B8E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6161095-D3B5-4C13-BBCF-4FF550B9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91BDD74-9AAE-4C34-851C-196C82E2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4B63FA5F-A4E0-487E-8E79-B364BCD84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C975BECA-F64C-4815-8C92-8C533CD0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8A4007B7-FAA3-4BE8-AE12-90BFA48CC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8FD7973C-A313-4D96-A099-75FC0EE0D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681A50F-A368-4643-ACF6-1A339744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DE94251-BA8E-446D-B304-F9A41734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F102B43-8338-4D94-AEF8-97DECB23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9C03C2B0-A41D-4276-A052-16C7BF283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2386D92-2E4A-4FA1-9835-B25449DA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0FEF0EF-AFC5-4E67-B0FA-95623740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77CB530-8DFE-4CB8-9A43-3AAEAA5A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EF4488F-5032-4737-97D0-D0BFB404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A3C5352-DC48-4991-A4A2-6065AC8E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580B424-0B4F-41D8-A70E-36AF1475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0B44646-523E-49D2-A74E-3A8EFF05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79126B3-FD9F-474B-B659-EB80785A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E70ED52-0894-44E7-BCDC-E8687869F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D7DF940-4BB8-4063-A3DB-86B9F859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0E959F2B-27CC-442A-A1DE-57DE5DA5C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916F692-54B8-41F3-8733-C4CEAF2B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04ADC971-85F1-4DA7-9C8B-65823BAE4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20E72F9-55F4-449D-A956-AEA76B08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F22CA89C-58C5-40AE-BDD6-088E3197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9D99E0F-F3BA-416E-A319-7A7B541DF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BD5AB6E5-A01A-4EC2-B154-C137A3B73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A4708C4-29D4-4F81-96F5-8C5751721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A2E1053-01A6-4A76-A890-0B4AA908B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9BE0943-19D3-4C42-ADA4-5536B5DF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9708473-5FCD-494F-ADB7-8D41AB7C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A508FA4-D5B1-4C7E-A442-5250159A7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D475DB6-40A4-431A-903F-C08B6A68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66CC37B-F4EB-4CBC-85AF-7F7D2CC0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B10D0DB-F903-4867-A099-B92D95D4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5BCEDCC-21AB-4E45-8A92-986394AB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0B400CED-F67E-45AC-9731-5CA75C40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0FE09A9-0E37-4D49-85B6-00F126E9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5868890-9F19-403E-B370-CCACC79F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3D59CF6-7222-4CAC-A9BD-8E0151F0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A77F22D-DCCD-44A5-BA8F-BDC30D4B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F76715B-36E2-4096-85D5-4F41DE15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5DD6273-B5BF-4DAA-AD57-A98543361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F768873B-4C4B-4E8E-9E59-797936E0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02F8A51-575A-4AE3-AB2C-F8D82AEE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B36F7A2-8651-4F56-830A-286499F9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35768F47-C211-4F88-98D2-DA86EDE5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DC78443E-AA2D-4ED9-B311-02B7448E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B74EF09-2700-401C-94E2-F675EA14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DC74E0E-E9A2-4425-867A-02C56462A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85C0FCF-F30E-4E6B-B12D-D3E3C0CF6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2AE5F96-2301-4889-8234-111626E0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BBF09620-BAB2-4278-AB22-0233A12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81475C81-AD2F-41DE-83A6-E5CB72C9A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A78AD23-0172-484D-B1B4-9AE08D53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C715A1A-9391-4DCC-B943-37265D05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53147DFD-25A1-4A4E-B3EB-9B054AC7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E24C479-8B88-4D6D-9F25-1A3F58A3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082EAA9D-A71F-4404-AB7C-D1888001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FCE6231-5FFD-43B7-9ABB-1B2B11A06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ABAA2BB7-0A86-46E2-9776-7D3E6F139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5B7B3B2B-F79C-417F-8BBA-766784BD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29B55B7-FBA6-481E-BE30-54F6B91F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1A521A4B-9803-4E9D-9666-2D632E63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7C21939F-4F68-4899-B42F-9916E774F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D37E2AE-FD12-4EAA-9F88-EA1E36AE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A0F801AC-BCF2-4E43-AB94-972B5565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45D9409-179D-4364-8E27-990E9C4F8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78CFAB5-4BC8-4FF9-9A38-2FB46BC1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706B17E-6704-42B9-9167-E9990B24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D6B3-6B7F-48EE-9AE3-C525394D5FAD}">
  <sheetPr>
    <pageSetUpPr fitToPage="1"/>
  </sheetPr>
  <dimension ref="A1:S487"/>
  <sheetViews>
    <sheetView tabSelected="1" topLeftCell="A22" zoomScale="120" zoomScaleNormal="120" workbookViewId="0">
      <selection activeCell="Y40" sqref="Y4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18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5"/>
      <c r="M4" s="85"/>
      <c r="N4" s="9" t="s">
        <v>2</v>
      </c>
    </row>
    <row r="5" spans="1:19">
      <c r="A5" s="5"/>
      <c r="B5" s="5"/>
      <c r="G5" s="10"/>
      <c r="L5" s="85"/>
      <c r="M5" s="85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84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6926.5457894736846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88"/>
      <c r="B11" s="149">
        <f>$M$9</f>
        <v>6926.5457894736846</v>
      </c>
      <c r="C11" s="150"/>
      <c r="D11" s="151" t="s">
        <v>130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129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25</v>
      </c>
      <c r="F16" s="84" t="s">
        <v>5</v>
      </c>
      <c r="G16" s="139" t="s">
        <v>53</v>
      </c>
      <c r="H16" s="95"/>
      <c r="I16" s="84" t="s">
        <v>54</v>
      </c>
      <c r="J16" s="17">
        <v>26</v>
      </c>
      <c r="K16" s="84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 t="s">
        <v>120</v>
      </c>
      <c r="C20" s="114"/>
      <c r="D20" s="114"/>
      <c r="E20" s="148"/>
      <c r="F20" s="122" t="s">
        <v>97</v>
      </c>
      <c r="G20" s="114"/>
      <c r="H20" s="114"/>
      <c r="I20" s="148"/>
      <c r="J20" s="122">
        <v>6</v>
      </c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84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>
        <v>1</v>
      </c>
      <c r="E24" s="84" t="s">
        <v>24</v>
      </c>
      <c r="F24" s="124">
        <v>2822.82</v>
      </c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84">
        <v>1</v>
      </c>
      <c r="F25" s="128">
        <v>1411.41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84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84" t="s">
        <v>24</v>
      </c>
      <c r="G27" s="119" t="s">
        <v>56</v>
      </c>
      <c r="H27" s="120"/>
      <c r="I27" s="120"/>
      <c r="J27" s="24">
        <v>290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124</v>
      </c>
      <c r="D28" s="120"/>
      <c r="E28" s="120"/>
      <c r="F28" s="84" t="s">
        <v>24</v>
      </c>
      <c r="G28" s="119" t="s">
        <v>28</v>
      </c>
      <c r="H28" s="119"/>
      <c r="I28" s="119"/>
      <c r="J28" s="24">
        <v>290</v>
      </c>
      <c r="K28" s="4" t="s">
        <v>29</v>
      </c>
      <c r="N28" s="25"/>
    </row>
    <row r="29" spans="1:14">
      <c r="A29" s="5"/>
      <c r="B29" s="5" t="s">
        <v>5</v>
      </c>
      <c r="C29" s="121" t="s">
        <v>58</v>
      </c>
      <c r="D29" s="121"/>
      <c r="E29" s="121"/>
      <c r="F29" s="84" t="s">
        <v>24</v>
      </c>
      <c r="G29" s="119" t="s">
        <v>57</v>
      </c>
      <c r="H29" s="119"/>
      <c r="I29" s="119"/>
      <c r="J29" s="24">
        <v>200</v>
      </c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84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84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84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84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84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84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84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84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84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84"/>
      <c r="G40" s="115" t="s">
        <v>30</v>
      </c>
      <c r="H40" s="115"/>
      <c r="I40" s="115"/>
      <c r="J40" s="28">
        <f>SUM(J27:J39)</f>
        <v>780</v>
      </c>
      <c r="K40" s="89"/>
      <c r="L40" s="86" t="s">
        <v>31</v>
      </c>
      <c r="M40" s="103">
        <f>(D24*F24)+(D25*F25)</f>
        <v>4234.2300000000005</v>
      </c>
      <c r="N40" s="104"/>
    </row>
    <row r="41" spans="1:15" ht="11.25" customHeight="1">
      <c r="A41" s="5"/>
      <c r="B41" s="5"/>
      <c r="C41" s="6"/>
      <c r="F41" s="84"/>
      <c r="G41" s="91" t="s">
        <v>32</v>
      </c>
      <c r="H41" s="91"/>
      <c r="I41" s="91"/>
      <c r="J41" s="85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84"/>
      <c r="G42" s="91" t="s">
        <v>35</v>
      </c>
      <c r="H42" s="91"/>
      <c r="I42" s="91"/>
      <c r="J42" s="32">
        <f>J40/J41</f>
        <v>82.10526315789474</v>
      </c>
      <c r="K42" s="111" t="s">
        <v>36</v>
      </c>
      <c r="L42" s="116"/>
      <c r="M42" s="117">
        <f>318*2</f>
        <v>636</v>
      </c>
      <c r="N42" s="118"/>
    </row>
    <row r="43" spans="1:15" ht="15" customHeight="1">
      <c r="A43" s="5"/>
      <c r="B43" s="5"/>
      <c r="C43" s="6"/>
      <c r="F43" s="84"/>
      <c r="G43" s="91" t="s">
        <v>37</v>
      </c>
      <c r="H43" s="91"/>
      <c r="I43" s="91"/>
      <c r="J43" s="33">
        <v>22</v>
      </c>
      <c r="K43" s="89"/>
      <c r="L43" s="34" t="s">
        <v>27</v>
      </c>
      <c r="M43" s="112">
        <f>J42*J43</f>
        <v>1806.3157894736842</v>
      </c>
      <c r="N43" s="113"/>
    </row>
    <row r="44" spans="1:15" ht="11.25" customHeight="1">
      <c r="A44" s="5"/>
      <c r="B44" s="5"/>
      <c r="C44" s="6"/>
      <c r="F44" s="84"/>
      <c r="G44" s="84"/>
      <c r="I44" s="85"/>
      <c r="K44" s="111" t="s">
        <v>38</v>
      </c>
      <c r="L44" s="111"/>
      <c r="M44" s="103">
        <v>250</v>
      </c>
      <c r="N44" s="104"/>
    </row>
    <row r="45" spans="1:15">
      <c r="A45" s="5"/>
      <c r="B45" s="5"/>
      <c r="C45" s="6"/>
      <c r="F45" s="84"/>
      <c r="G45" s="84"/>
      <c r="H45" s="85"/>
      <c r="I45" s="85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8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8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6926.5457894736846</v>
      </c>
      <c r="N47" s="113"/>
    </row>
    <row r="48" spans="1:15">
      <c r="A48" s="5"/>
      <c r="B48" s="5"/>
      <c r="E48" s="8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8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8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83"/>
      <c r="C59" s="84"/>
      <c r="D59" s="84"/>
      <c r="E59" s="84"/>
      <c r="F59" s="84"/>
      <c r="G59" s="84"/>
      <c r="I59" s="84"/>
      <c r="J59" s="84"/>
      <c r="K59" s="84"/>
      <c r="L59" s="84"/>
      <c r="M59" s="84"/>
      <c r="N59" s="87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63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64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0255-2317-42A2-8075-3C05536A7CA7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9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64"/>
      <c r="M4" s="64"/>
      <c r="N4" s="9" t="s">
        <v>2</v>
      </c>
    </row>
    <row r="5" spans="1:19">
      <c r="A5" s="5"/>
      <c r="B5" s="5"/>
      <c r="G5" s="10"/>
      <c r="L5" s="64"/>
      <c r="M5" s="6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5</v>
      </c>
      <c r="K8" s="63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6109.2410526315789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67"/>
      <c r="B11" s="149">
        <f>$M$9</f>
        <v>6109.2410526315789</v>
      </c>
      <c r="C11" s="150"/>
      <c r="D11" s="151" t="s">
        <v>95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89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8</v>
      </c>
      <c r="F16" s="63" t="s">
        <v>5</v>
      </c>
      <c r="G16" s="139" t="s">
        <v>53</v>
      </c>
      <c r="H16" s="95"/>
      <c r="I16" s="63" t="s">
        <v>90</v>
      </c>
      <c r="J16" s="17">
        <v>9</v>
      </c>
      <c r="K16" s="63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63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63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2</v>
      </c>
      <c r="E25" s="63">
        <v>1</v>
      </c>
      <c r="F25" s="128">
        <v>1411.41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63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63" t="s">
        <v>24</v>
      </c>
      <c r="G27" s="119" t="s">
        <v>91</v>
      </c>
      <c r="H27" s="120"/>
      <c r="I27" s="120"/>
      <c r="J27" s="24">
        <v>115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92</v>
      </c>
      <c r="D28" s="120"/>
      <c r="E28" s="120"/>
      <c r="F28" s="63" t="s">
        <v>24</v>
      </c>
      <c r="G28" s="119" t="s">
        <v>28</v>
      </c>
      <c r="H28" s="119"/>
      <c r="I28" s="119"/>
      <c r="J28" s="24">
        <v>115</v>
      </c>
      <c r="K28" s="4" t="s">
        <v>29</v>
      </c>
      <c r="N28" s="25"/>
    </row>
    <row r="29" spans="1:14">
      <c r="A29" s="5"/>
      <c r="B29" s="5" t="s">
        <v>5</v>
      </c>
      <c r="C29" s="121"/>
      <c r="D29" s="121"/>
      <c r="E29" s="121"/>
      <c r="F29" s="63" t="s">
        <v>24</v>
      </c>
      <c r="G29" s="119"/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 t="s">
        <v>28</v>
      </c>
      <c r="D30" s="121"/>
      <c r="E30" s="121"/>
      <c r="F30" s="63" t="s">
        <v>24</v>
      </c>
      <c r="G30" s="119" t="s">
        <v>91</v>
      </c>
      <c r="H30" s="120"/>
      <c r="I30" s="120"/>
      <c r="J30" s="24">
        <v>115</v>
      </c>
      <c r="K30" s="4" t="s">
        <v>29</v>
      </c>
      <c r="N30" s="12"/>
    </row>
    <row r="31" spans="1:14" ht="11.25" customHeight="1">
      <c r="A31" s="5"/>
      <c r="B31" s="5" t="s">
        <v>5</v>
      </c>
      <c r="C31" s="119" t="s">
        <v>92</v>
      </c>
      <c r="D31" s="120"/>
      <c r="E31" s="120"/>
      <c r="F31" s="63" t="s">
        <v>24</v>
      </c>
      <c r="G31" s="119" t="s">
        <v>28</v>
      </c>
      <c r="H31" s="120"/>
      <c r="I31" s="120"/>
      <c r="J31" s="24">
        <v>115</v>
      </c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63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 t="s">
        <v>57</v>
      </c>
      <c r="D33" s="120"/>
      <c r="E33" s="120"/>
      <c r="F33" s="63" t="s">
        <v>24</v>
      </c>
      <c r="G33" s="119" t="s">
        <v>58</v>
      </c>
      <c r="H33" s="120"/>
      <c r="I33" s="120"/>
      <c r="J33" s="24">
        <v>200</v>
      </c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63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63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63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63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63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63"/>
      <c r="G40" s="115" t="s">
        <v>30</v>
      </c>
      <c r="H40" s="115"/>
      <c r="I40" s="115"/>
      <c r="J40" s="28">
        <f>SUM(J27:J39)</f>
        <v>660</v>
      </c>
      <c r="K40" s="68"/>
      <c r="L40" s="65" t="s">
        <v>31</v>
      </c>
      <c r="M40" s="103">
        <f>(D24*F24)+(D25*F25)</f>
        <v>2822.82</v>
      </c>
      <c r="N40" s="104"/>
    </row>
    <row r="41" spans="1:15" ht="11.25" customHeight="1">
      <c r="A41" s="5"/>
      <c r="B41" s="5"/>
      <c r="C41" s="6"/>
      <c r="F41" s="63"/>
      <c r="G41" s="91" t="s">
        <v>32</v>
      </c>
      <c r="H41" s="91"/>
      <c r="I41" s="91"/>
      <c r="J41" s="64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63"/>
      <c r="G42" s="91" t="s">
        <v>35</v>
      </c>
      <c r="H42" s="91"/>
      <c r="I42" s="91"/>
      <c r="J42" s="32">
        <f>J40/J41</f>
        <v>69.473684210526315</v>
      </c>
      <c r="K42" s="111" t="s">
        <v>36</v>
      </c>
      <c r="L42" s="116"/>
      <c r="M42" s="117">
        <f>377*4</f>
        <v>1508</v>
      </c>
      <c r="N42" s="118"/>
    </row>
    <row r="43" spans="1:15" ht="15" customHeight="1">
      <c r="A43" s="5"/>
      <c r="B43" s="5"/>
      <c r="C43" s="6"/>
      <c r="F43" s="63"/>
      <c r="G43" s="91" t="s">
        <v>37</v>
      </c>
      <c r="H43" s="91"/>
      <c r="I43" s="91"/>
      <c r="J43" s="33">
        <v>22</v>
      </c>
      <c r="K43" s="68"/>
      <c r="L43" s="34" t="s">
        <v>27</v>
      </c>
      <c r="M43" s="112">
        <f>J42*J43</f>
        <v>1528.421052631579</v>
      </c>
      <c r="N43" s="113"/>
    </row>
    <row r="44" spans="1:15" ht="11.25" customHeight="1">
      <c r="A44" s="5"/>
      <c r="B44" s="5"/>
      <c r="C44" s="6"/>
      <c r="F44" s="63"/>
      <c r="G44" s="63"/>
      <c r="I44" s="64"/>
      <c r="K44" s="111" t="s">
        <v>38</v>
      </c>
      <c r="L44" s="111"/>
      <c r="M44" s="103">
        <v>250</v>
      </c>
      <c r="N44" s="104"/>
    </row>
    <row r="45" spans="1:15">
      <c r="A45" s="5"/>
      <c r="B45" s="5"/>
      <c r="C45" s="6"/>
      <c r="F45" s="63"/>
      <c r="G45" s="63"/>
      <c r="H45" s="64"/>
      <c r="I45" s="64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68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68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6109.2410526315789</v>
      </c>
      <c r="N47" s="113"/>
    </row>
    <row r="48" spans="1:15">
      <c r="A48" s="5"/>
      <c r="B48" s="5"/>
      <c r="E48" s="68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68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68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62"/>
      <c r="C59" s="63"/>
      <c r="D59" s="63"/>
      <c r="E59" s="63"/>
      <c r="F59" s="63"/>
      <c r="G59" s="63"/>
      <c r="I59" s="63"/>
      <c r="J59" s="63"/>
      <c r="K59" s="63"/>
      <c r="L59" s="63"/>
      <c r="M59" s="63"/>
      <c r="N59" s="66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93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94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533D-329E-4ED9-8BD8-01494DEFE018}">
  <sheetPr>
    <pageSetUpPr fitToPage="1"/>
  </sheetPr>
  <dimension ref="A1:S487"/>
  <sheetViews>
    <sheetView topLeftCell="A25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8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57"/>
      <c r="M4" s="57"/>
      <c r="N4" s="9" t="s">
        <v>2</v>
      </c>
    </row>
    <row r="5" spans="1:19">
      <c r="A5" s="5"/>
      <c r="B5" s="5"/>
      <c r="G5" s="10"/>
      <c r="L5" s="57"/>
      <c r="M5" s="57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</v>
      </c>
      <c r="K8" s="56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1194.27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60"/>
      <c r="B11" s="149">
        <f>$M$9</f>
        <v>1194.27</v>
      </c>
      <c r="C11" s="150"/>
      <c r="D11" s="151" t="s">
        <v>75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87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4</v>
      </c>
      <c r="F16" s="56" t="s">
        <v>5</v>
      </c>
      <c r="G16" s="139" t="s">
        <v>53</v>
      </c>
      <c r="H16" s="95"/>
      <c r="I16" s="56" t="s">
        <v>54</v>
      </c>
      <c r="J16" s="17">
        <v>4</v>
      </c>
      <c r="K16" s="56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56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56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56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56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56" t="s">
        <v>24</v>
      </c>
      <c r="G27" s="119" t="s">
        <v>84</v>
      </c>
      <c r="H27" s="120"/>
      <c r="I27" s="120"/>
      <c r="J27" s="24"/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84</v>
      </c>
      <c r="D28" s="120"/>
      <c r="E28" s="120"/>
      <c r="F28" s="56" t="s">
        <v>24</v>
      </c>
      <c r="G28" s="119" t="s">
        <v>56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 t="s">
        <v>56</v>
      </c>
      <c r="D29" s="121"/>
      <c r="E29" s="121"/>
      <c r="F29" s="56" t="s">
        <v>24</v>
      </c>
      <c r="G29" s="119" t="s">
        <v>28</v>
      </c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56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56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56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56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56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56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56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56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56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56"/>
      <c r="G40" s="115" t="s">
        <v>30</v>
      </c>
      <c r="H40" s="115"/>
      <c r="I40" s="115"/>
      <c r="J40" s="28">
        <f>SUM(J27:J39)</f>
        <v>0</v>
      </c>
      <c r="K40" s="61"/>
      <c r="L40" s="58" t="s">
        <v>31</v>
      </c>
      <c r="M40" s="103">
        <f>(D24*F24)+(D25*F25)</f>
        <v>1194.27</v>
      </c>
      <c r="N40" s="104"/>
    </row>
    <row r="41" spans="1:15" ht="11.25" customHeight="1">
      <c r="A41" s="5"/>
      <c r="B41" s="5"/>
      <c r="C41" s="6"/>
      <c r="F41" s="56"/>
      <c r="G41" s="91" t="s">
        <v>32</v>
      </c>
      <c r="H41" s="91"/>
      <c r="I41" s="91"/>
      <c r="J41" s="57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56"/>
      <c r="G42" s="91" t="s">
        <v>35</v>
      </c>
      <c r="H42" s="91"/>
      <c r="I42" s="91"/>
      <c r="J42" s="32">
        <f>J40/J41</f>
        <v>0</v>
      </c>
      <c r="K42" s="111" t="s">
        <v>36</v>
      </c>
      <c r="L42" s="116"/>
      <c r="M42" s="117"/>
      <c r="N42" s="118"/>
    </row>
    <row r="43" spans="1:15" ht="15" customHeight="1">
      <c r="A43" s="5"/>
      <c r="B43" s="5"/>
      <c r="C43" s="6"/>
      <c r="F43" s="56"/>
      <c r="G43" s="91" t="s">
        <v>37</v>
      </c>
      <c r="H43" s="91"/>
      <c r="I43" s="91"/>
      <c r="J43" s="33">
        <v>22</v>
      </c>
      <c r="K43" s="61"/>
      <c r="L43" s="34" t="s">
        <v>27</v>
      </c>
      <c r="M43" s="112">
        <f>J42*J43</f>
        <v>0</v>
      </c>
      <c r="N43" s="113"/>
    </row>
    <row r="44" spans="1:15" ht="11.25" customHeight="1">
      <c r="A44" s="5"/>
      <c r="B44" s="5"/>
      <c r="C44" s="6"/>
      <c r="F44" s="56"/>
      <c r="G44" s="56"/>
      <c r="I44" s="57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56"/>
      <c r="G45" s="56"/>
      <c r="H45" s="57"/>
      <c r="I45" s="57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61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61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1194.27</v>
      </c>
      <c r="N47" s="113"/>
    </row>
    <row r="48" spans="1:15">
      <c r="A48" s="5"/>
      <c r="B48" s="5"/>
      <c r="E48" s="61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61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61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55"/>
      <c r="C59" s="56"/>
      <c r="D59" s="56"/>
      <c r="E59" s="56"/>
      <c r="F59" s="56"/>
      <c r="G59" s="56"/>
      <c r="I59" s="56"/>
      <c r="J59" s="56"/>
      <c r="K59" s="56"/>
      <c r="L59" s="56"/>
      <c r="M59" s="56"/>
      <c r="N59" s="59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82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49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7659-37F1-4AB7-8D7E-00FEA7F71A23}">
  <sheetPr>
    <pageSetUpPr fitToPage="1"/>
  </sheetPr>
  <dimension ref="A1:S487"/>
  <sheetViews>
    <sheetView topLeftCell="A37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7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5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1194.27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49">
        <f>$M$9</f>
        <v>1194.27</v>
      </c>
      <c r="C11" s="150"/>
      <c r="D11" s="151" t="s">
        <v>75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87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4</v>
      </c>
      <c r="F16" s="15" t="s">
        <v>5</v>
      </c>
      <c r="G16" s="139" t="s">
        <v>53</v>
      </c>
      <c r="H16" s="95"/>
      <c r="I16" s="15" t="s">
        <v>54</v>
      </c>
      <c r="J16" s="17">
        <v>4</v>
      </c>
      <c r="K16" s="15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5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15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15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15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56" t="s">
        <v>24</v>
      </c>
      <c r="G27" s="119" t="s">
        <v>84</v>
      </c>
      <c r="H27" s="120"/>
      <c r="I27" s="120"/>
      <c r="J27" s="24"/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84</v>
      </c>
      <c r="D28" s="120"/>
      <c r="E28" s="120"/>
      <c r="F28" s="56" t="s">
        <v>24</v>
      </c>
      <c r="G28" s="119" t="s">
        <v>56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 t="s">
        <v>56</v>
      </c>
      <c r="D29" s="121"/>
      <c r="E29" s="121"/>
      <c r="F29" s="56" t="s">
        <v>24</v>
      </c>
      <c r="G29" s="119" t="s">
        <v>28</v>
      </c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56" t="s">
        <v>24</v>
      </c>
      <c r="G30" s="121"/>
      <c r="H30" s="121"/>
      <c r="I30" s="121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15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15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15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15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15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15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15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15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15"/>
      <c r="G40" s="115" t="s">
        <v>30</v>
      </c>
      <c r="H40" s="115"/>
      <c r="I40" s="115"/>
      <c r="J40" s="28">
        <f>SUM(J27:J39)</f>
        <v>0</v>
      </c>
      <c r="K40" s="29"/>
      <c r="L40" s="31" t="s">
        <v>31</v>
      </c>
      <c r="M40" s="103">
        <f>(D24*F24)+(D25*F25)</f>
        <v>1194.27</v>
      </c>
      <c r="N40" s="104"/>
    </row>
    <row r="41" spans="1:15" ht="11.25" customHeight="1">
      <c r="A41" s="5"/>
      <c r="B41" s="5"/>
      <c r="C41" s="6"/>
      <c r="F41" s="15"/>
      <c r="G41" s="91" t="s">
        <v>32</v>
      </c>
      <c r="H41" s="91"/>
      <c r="I41" s="91"/>
      <c r="J41" s="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15"/>
      <c r="G42" s="91" t="s">
        <v>35</v>
      </c>
      <c r="H42" s="91"/>
      <c r="I42" s="91"/>
      <c r="J42" s="32">
        <f>J40/J41</f>
        <v>0</v>
      </c>
      <c r="K42" s="111" t="s">
        <v>36</v>
      </c>
      <c r="L42" s="116"/>
      <c r="M42" s="117"/>
      <c r="N42" s="118"/>
    </row>
    <row r="43" spans="1:15" ht="15" customHeight="1">
      <c r="A43" s="5"/>
      <c r="B43" s="5"/>
      <c r="C43" s="6"/>
      <c r="F43" s="15"/>
      <c r="G43" s="91" t="s">
        <v>37</v>
      </c>
      <c r="H43" s="91"/>
      <c r="I43" s="91"/>
      <c r="J43" s="33">
        <v>22</v>
      </c>
      <c r="K43" s="29"/>
      <c r="L43" s="34" t="s">
        <v>27</v>
      </c>
      <c r="M43" s="112">
        <f>J42*J43</f>
        <v>0</v>
      </c>
      <c r="N43" s="113"/>
    </row>
    <row r="44" spans="1:15" ht="11.25" customHeight="1">
      <c r="A44" s="5"/>
      <c r="B44" s="5"/>
      <c r="C44" s="6"/>
      <c r="F44" s="15"/>
      <c r="G44" s="15"/>
      <c r="I44" s="8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15"/>
      <c r="G45" s="15"/>
      <c r="H45" s="8"/>
      <c r="I45" s="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2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2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1194.27</v>
      </c>
      <c r="N47" s="113"/>
    </row>
    <row r="48" spans="1:15">
      <c r="A48" s="5"/>
      <c r="B48" s="5"/>
      <c r="E48" s="2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2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48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9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78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79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49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5E4B-4ED3-4DC3-A14F-E44607B7A93F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6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5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1194.27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49">
        <f>$M$9</f>
        <v>1194.27</v>
      </c>
      <c r="C11" s="150"/>
      <c r="D11" s="151" t="s">
        <v>75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87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4</v>
      </c>
      <c r="F16" s="15" t="s">
        <v>5</v>
      </c>
      <c r="G16" s="139" t="s">
        <v>53</v>
      </c>
      <c r="H16" s="95"/>
      <c r="I16" s="15" t="s">
        <v>54</v>
      </c>
      <c r="J16" s="17">
        <v>4</v>
      </c>
      <c r="K16" s="15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5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15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15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15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56" t="s">
        <v>24</v>
      </c>
      <c r="G27" s="119" t="s">
        <v>84</v>
      </c>
      <c r="H27" s="120"/>
      <c r="I27" s="120"/>
      <c r="J27" s="24"/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84</v>
      </c>
      <c r="D28" s="120"/>
      <c r="E28" s="120"/>
      <c r="F28" s="56" t="s">
        <v>24</v>
      </c>
      <c r="G28" s="119" t="s">
        <v>56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 t="s">
        <v>56</v>
      </c>
      <c r="D29" s="121"/>
      <c r="E29" s="121"/>
      <c r="F29" s="56" t="s">
        <v>24</v>
      </c>
      <c r="G29" s="119" t="s">
        <v>28</v>
      </c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56" t="s">
        <v>24</v>
      </c>
      <c r="G30" s="121"/>
      <c r="H30" s="121"/>
      <c r="I30" s="121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15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15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15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15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15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15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15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15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15"/>
      <c r="G40" s="115" t="s">
        <v>30</v>
      </c>
      <c r="H40" s="115"/>
      <c r="I40" s="115"/>
      <c r="J40" s="28">
        <f>SUM(J27:J39)</f>
        <v>0</v>
      </c>
      <c r="K40" s="29"/>
      <c r="L40" s="31" t="s">
        <v>31</v>
      </c>
      <c r="M40" s="103">
        <f>(D24*F24)+(D25*F25)</f>
        <v>1194.27</v>
      </c>
      <c r="N40" s="104"/>
    </row>
    <row r="41" spans="1:15" ht="11.25" customHeight="1">
      <c r="A41" s="5"/>
      <c r="B41" s="5"/>
      <c r="C41" s="6"/>
      <c r="F41" s="15"/>
      <c r="G41" s="91" t="s">
        <v>32</v>
      </c>
      <c r="H41" s="91"/>
      <c r="I41" s="91"/>
      <c r="J41" s="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15"/>
      <c r="G42" s="91" t="s">
        <v>35</v>
      </c>
      <c r="H42" s="91"/>
      <c r="I42" s="91"/>
      <c r="J42" s="32">
        <f>J40/J41</f>
        <v>0</v>
      </c>
      <c r="K42" s="111" t="s">
        <v>36</v>
      </c>
      <c r="L42" s="116"/>
      <c r="M42" s="117"/>
      <c r="N42" s="118"/>
    </row>
    <row r="43" spans="1:15" ht="15" customHeight="1">
      <c r="A43" s="5"/>
      <c r="B43" s="5"/>
      <c r="C43" s="6"/>
      <c r="F43" s="15"/>
      <c r="G43" s="91" t="s">
        <v>37</v>
      </c>
      <c r="H43" s="91"/>
      <c r="I43" s="91"/>
      <c r="J43" s="33">
        <v>22</v>
      </c>
      <c r="K43" s="29"/>
      <c r="L43" s="34" t="s">
        <v>27</v>
      </c>
      <c r="M43" s="112">
        <f>J42*J43</f>
        <v>0</v>
      </c>
      <c r="N43" s="113"/>
    </row>
    <row r="44" spans="1:15" ht="11.25" customHeight="1">
      <c r="A44" s="5"/>
      <c r="B44" s="5"/>
      <c r="C44" s="6"/>
      <c r="F44" s="15"/>
      <c r="G44" s="15"/>
      <c r="I44" s="8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15"/>
      <c r="G45" s="15"/>
      <c r="H45" s="8"/>
      <c r="I45" s="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2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2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1194.27</v>
      </c>
      <c r="N47" s="113"/>
    </row>
    <row r="48" spans="1:15">
      <c r="A48" s="5"/>
      <c r="B48" s="5"/>
      <c r="E48" s="2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2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48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9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80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81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49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353F-C6D4-4409-9451-8B4D7A8CEADB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5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5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3495.3226315789475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49">
        <f>$M$9</f>
        <v>3495.3226315789475</v>
      </c>
      <c r="C11" s="150"/>
      <c r="D11" s="151" t="s">
        <v>86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85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4</v>
      </c>
      <c r="F16" s="15" t="s">
        <v>5</v>
      </c>
      <c r="G16" s="139" t="s">
        <v>53</v>
      </c>
      <c r="H16" s="95"/>
      <c r="I16" s="15" t="s">
        <v>54</v>
      </c>
      <c r="J16" s="17">
        <v>4</v>
      </c>
      <c r="K16" s="15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5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15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15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15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15" t="s">
        <v>24</v>
      </c>
      <c r="G27" s="119" t="s">
        <v>84</v>
      </c>
      <c r="H27" s="120"/>
      <c r="I27" s="120"/>
      <c r="J27" s="24">
        <v>217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84</v>
      </c>
      <c r="D28" s="120"/>
      <c r="E28" s="120"/>
      <c r="F28" s="15" t="s">
        <v>24</v>
      </c>
      <c r="G28" s="119" t="s">
        <v>56</v>
      </c>
      <c r="H28" s="119"/>
      <c r="I28" s="119"/>
      <c r="J28" s="24">
        <v>62</v>
      </c>
      <c r="K28" s="4" t="s">
        <v>29</v>
      </c>
      <c r="N28" s="25"/>
    </row>
    <row r="29" spans="1:14">
      <c r="A29" s="5"/>
      <c r="B29" s="5" t="s">
        <v>5</v>
      </c>
      <c r="C29" s="121" t="s">
        <v>56</v>
      </c>
      <c r="D29" s="121"/>
      <c r="E29" s="121"/>
      <c r="F29" s="15" t="s">
        <v>24</v>
      </c>
      <c r="G29" s="119" t="s">
        <v>28</v>
      </c>
      <c r="H29" s="119"/>
      <c r="I29" s="119"/>
      <c r="J29" s="24">
        <v>290</v>
      </c>
      <c r="K29" s="4" t="s">
        <v>29</v>
      </c>
      <c r="N29" s="12"/>
    </row>
    <row r="30" spans="1:14">
      <c r="A30" s="5"/>
      <c r="B30" s="5" t="s">
        <v>5</v>
      </c>
      <c r="C30" s="121" t="s">
        <v>58</v>
      </c>
      <c r="D30" s="121"/>
      <c r="E30" s="121"/>
      <c r="F30" s="15" t="s">
        <v>24</v>
      </c>
      <c r="G30" s="121" t="s">
        <v>58</v>
      </c>
      <c r="H30" s="121"/>
      <c r="I30" s="121"/>
      <c r="J30" s="24">
        <v>150</v>
      </c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15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15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15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15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15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15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15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15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15"/>
      <c r="G40" s="115" t="s">
        <v>30</v>
      </c>
      <c r="H40" s="115"/>
      <c r="I40" s="115"/>
      <c r="J40" s="28">
        <f>SUM(J27:J39)</f>
        <v>719</v>
      </c>
      <c r="K40" s="29"/>
      <c r="L40" s="31" t="s">
        <v>31</v>
      </c>
      <c r="M40" s="103">
        <f>(D24*F24)+(D25*F25)</f>
        <v>1194.27</v>
      </c>
      <c r="N40" s="104"/>
    </row>
    <row r="41" spans="1:15" ht="11.25" customHeight="1">
      <c r="A41" s="5"/>
      <c r="B41" s="5"/>
      <c r="C41" s="6"/>
      <c r="F41" s="15"/>
      <c r="G41" s="91" t="s">
        <v>32</v>
      </c>
      <c r="H41" s="91"/>
      <c r="I41" s="91"/>
      <c r="J41" s="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15"/>
      <c r="G42" s="91" t="s">
        <v>35</v>
      </c>
      <c r="H42" s="91"/>
      <c r="I42" s="91"/>
      <c r="J42" s="32">
        <f>J40/J41</f>
        <v>75.684210526315795</v>
      </c>
      <c r="K42" s="111" t="s">
        <v>36</v>
      </c>
      <c r="L42" s="116"/>
      <c r="M42" s="117">
        <f>318*2</f>
        <v>636</v>
      </c>
      <c r="N42" s="118"/>
    </row>
    <row r="43" spans="1:15" ht="15" customHeight="1">
      <c r="A43" s="5"/>
      <c r="B43" s="5"/>
      <c r="C43" s="6"/>
      <c r="F43" s="15"/>
      <c r="G43" s="91" t="s">
        <v>37</v>
      </c>
      <c r="H43" s="91"/>
      <c r="I43" s="91"/>
      <c r="J43" s="33">
        <v>22</v>
      </c>
      <c r="K43" s="29"/>
      <c r="L43" s="34" t="s">
        <v>27</v>
      </c>
      <c r="M43" s="112">
        <f>J42*J43</f>
        <v>1665.0526315789475</v>
      </c>
      <c r="N43" s="113"/>
    </row>
    <row r="44" spans="1:15" ht="11.25" customHeight="1">
      <c r="A44" s="5"/>
      <c r="B44" s="5"/>
      <c r="C44" s="6"/>
      <c r="F44" s="15"/>
      <c r="G44" s="15"/>
      <c r="I44" s="8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15"/>
      <c r="G45" s="15"/>
      <c r="H45" s="8"/>
      <c r="I45" s="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2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2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3495.3226315789475</v>
      </c>
      <c r="N47" s="113"/>
    </row>
    <row r="48" spans="1:15">
      <c r="A48" s="5"/>
      <c r="B48" s="5"/>
      <c r="E48" s="2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2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48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9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76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77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49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47E9-C7B2-4650-849C-E87A68ADBB16}">
  <sheetPr>
    <pageSetUpPr fitToPage="1"/>
  </sheetPr>
  <dimension ref="A1:S487"/>
  <sheetViews>
    <sheetView topLeftCell="A34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4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5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1194.27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49">
        <f>$M$9</f>
        <v>1194.27</v>
      </c>
      <c r="C11" s="150"/>
      <c r="D11" s="151" t="s">
        <v>75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71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4</v>
      </c>
      <c r="F16" s="15" t="s">
        <v>5</v>
      </c>
      <c r="G16" s="139" t="s">
        <v>53</v>
      </c>
      <c r="H16" s="95"/>
      <c r="I16" s="15" t="s">
        <v>54</v>
      </c>
      <c r="J16" s="17">
        <v>4</v>
      </c>
      <c r="K16" s="15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5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15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15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15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15" t="s">
        <v>24</v>
      </c>
      <c r="G27" s="119" t="s">
        <v>62</v>
      </c>
      <c r="H27" s="120"/>
      <c r="I27" s="120"/>
      <c r="J27" s="24"/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62</v>
      </c>
      <c r="D28" s="120"/>
      <c r="E28" s="120"/>
      <c r="F28" s="15" t="s">
        <v>24</v>
      </c>
      <c r="G28" s="119" t="s">
        <v>28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/>
      <c r="D29" s="121"/>
      <c r="E29" s="121"/>
      <c r="F29" s="15" t="s">
        <v>24</v>
      </c>
      <c r="G29" s="119"/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15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15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15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15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15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15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15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15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15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15"/>
      <c r="G40" s="115" t="s">
        <v>30</v>
      </c>
      <c r="H40" s="115"/>
      <c r="I40" s="115"/>
      <c r="J40" s="28">
        <f>SUM(J27:J39)</f>
        <v>0</v>
      </c>
      <c r="K40" s="29"/>
      <c r="L40" s="31" t="s">
        <v>31</v>
      </c>
      <c r="M40" s="103">
        <f>(D24*F24)+(D25*F25)</f>
        <v>1194.27</v>
      </c>
      <c r="N40" s="104"/>
    </row>
    <row r="41" spans="1:15" ht="11.25" customHeight="1">
      <c r="A41" s="5"/>
      <c r="B41" s="5"/>
      <c r="C41" s="6"/>
      <c r="F41" s="15"/>
      <c r="G41" s="91" t="s">
        <v>32</v>
      </c>
      <c r="H41" s="91"/>
      <c r="I41" s="91"/>
      <c r="J41" s="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15"/>
      <c r="G42" s="91" t="s">
        <v>35</v>
      </c>
      <c r="H42" s="91"/>
      <c r="I42" s="91"/>
      <c r="J42" s="32">
        <f>J40/J41</f>
        <v>0</v>
      </c>
      <c r="K42" s="111" t="s">
        <v>36</v>
      </c>
      <c r="L42" s="116"/>
      <c r="M42" s="117"/>
      <c r="N42" s="118"/>
    </row>
    <row r="43" spans="1:15" ht="15" customHeight="1">
      <c r="A43" s="5"/>
      <c r="B43" s="5"/>
      <c r="C43" s="6"/>
      <c r="F43" s="15"/>
      <c r="G43" s="91" t="s">
        <v>37</v>
      </c>
      <c r="H43" s="91"/>
      <c r="I43" s="91"/>
      <c r="J43" s="33">
        <v>22</v>
      </c>
      <c r="K43" s="29"/>
      <c r="L43" s="34" t="s">
        <v>27</v>
      </c>
      <c r="M43" s="112">
        <f>J42*J43</f>
        <v>0</v>
      </c>
      <c r="N43" s="113"/>
    </row>
    <row r="44" spans="1:15" ht="11.25" customHeight="1">
      <c r="A44" s="5"/>
      <c r="B44" s="5"/>
      <c r="C44" s="6"/>
      <c r="F44" s="15"/>
      <c r="G44" s="15"/>
      <c r="I44" s="8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15"/>
      <c r="G45" s="15"/>
      <c r="H45" s="8"/>
      <c r="I45" s="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2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2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1194.27</v>
      </c>
      <c r="N47" s="113"/>
    </row>
    <row r="48" spans="1:15">
      <c r="A48" s="5"/>
      <c r="B48" s="5"/>
      <c r="E48" s="2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2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48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9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73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74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49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640A-AB87-4361-8086-80BB422A5B65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3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5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2255.6384210526317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49">
        <f>$M$9</f>
        <v>2255.6384210526317</v>
      </c>
      <c r="C11" s="150"/>
      <c r="D11" s="151" t="s">
        <v>88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72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4</v>
      </c>
      <c r="F16" s="15" t="s">
        <v>5</v>
      </c>
      <c r="G16" s="139" t="s">
        <v>53</v>
      </c>
      <c r="H16" s="95"/>
      <c r="I16" s="15" t="s">
        <v>54</v>
      </c>
      <c r="J16" s="17">
        <v>4</v>
      </c>
      <c r="K16" s="15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 t="s">
        <v>66</v>
      </c>
      <c r="C20" s="114"/>
      <c r="D20" s="114"/>
      <c r="E20" s="148"/>
      <c r="F20" s="122" t="s">
        <v>67</v>
      </c>
      <c r="G20" s="114"/>
      <c r="H20" s="114"/>
      <c r="I20" s="148"/>
      <c r="J20" s="122">
        <v>6</v>
      </c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5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15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15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15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15" t="s">
        <v>24</v>
      </c>
      <c r="G27" s="119" t="s">
        <v>62</v>
      </c>
      <c r="H27" s="120"/>
      <c r="I27" s="120"/>
      <c r="J27" s="24">
        <v>70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62</v>
      </c>
      <c r="D28" s="120"/>
      <c r="E28" s="120"/>
      <c r="F28" s="15" t="s">
        <v>24</v>
      </c>
      <c r="G28" s="119" t="s">
        <v>28</v>
      </c>
      <c r="H28" s="119"/>
      <c r="I28" s="119"/>
      <c r="J28" s="24">
        <v>70</v>
      </c>
      <c r="K28" s="4" t="s">
        <v>29</v>
      </c>
      <c r="N28" s="25"/>
    </row>
    <row r="29" spans="1:14">
      <c r="A29" s="5"/>
      <c r="B29" s="5" t="s">
        <v>5</v>
      </c>
      <c r="C29" s="121" t="s">
        <v>58</v>
      </c>
      <c r="D29" s="121"/>
      <c r="E29" s="121"/>
      <c r="F29" s="15" t="s">
        <v>24</v>
      </c>
      <c r="G29" s="119" t="s">
        <v>58</v>
      </c>
      <c r="H29" s="119"/>
      <c r="I29" s="119"/>
      <c r="J29" s="24">
        <v>200</v>
      </c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15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15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15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15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15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15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15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15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15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15"/>
      <c r="G40" s="115" t="s">
        <v>30</v>
      </c>
      <c r="H40" s="115"/>
      <c r="I40" s="115"/>
      <c r="J40" s="28">
        <f>SUM(J27:J39)</f>
        <v>340</v>
      </c>
      <c r="K40" s="29"/>
      <c r="L40" s="31" t="s">
        <v>31</v>
      </c>
      <c r="M40" s="103">
        <f>(D24*F24)+(D25*F25)</f>
        <v>1194.27</v>
      </c>
      <c r="N40" s="104"/>
    </row>
    <row r="41" spans="1:15" ht="11.25" customHeight="1">
      <c r="A41" s="5"/>
      <c r="B41" s="5"/>
      <c r="C41" s="6"/>
      <c r="F41" s="15"/>
      <c r="G41" s="91" t="s">
        <v>32</v>
      </c>
      <c r="H41" s="91"/>
      <c r="I41" s="91"/>
      <c r="J41" s="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15"/>
      <c r="G42" s="91" t="s">
        <v>35</v>
      </c>
      <c r="H42" s="91"/>
      <c r="I42" s="91"/>
      <c r="J42" s="32">
        <f>J40/J41</f>
        <v>35.789473684210527</v>
      </c>
      <c r="K42" s="111" t="s">
        <v>36</v>
      </c>
      <c r="L42" s="116"/>
      <c r="M42" s="117">
        <f>137*2</f>
        <v>274</v>
      </c>
      <c r="N42" s="118"/>
    </row>
    <row r="43" spans="1:15" ht="15" customHeight="1">
      <c r="A43" s="5"/>
      <c r="B43" s="5"/>
      <c r="C43" s="6"/>
      <c r="F43" s="15"/>
      <c r="G43" s="91" t="s">
        <v>37</v>
      </c>
      <c r="H43" s="91"/>
      <c r="I43" s="91"/>
      <c r="J43" s="33">
        <v>22</v>
      </c>
      <c r="K43" s="29"/>
      <c r="L43" s="34" t="s">
        <v>27</v>
      </c>
      <c r="M43" s="112">
        <f>J42*J43</f>
        <v>787.36842105263156</v>
      </c>
      <c r="N43" s="113"/>
    </row>
    <row r="44" spans="1:15" ht="11.25" customHeight="1">
      <c r="A44" s="5"/>
      <c r="B44" s="5"/>
      <c r="C44" s="6"/>
      <c r="F44" s="15"/>
      <c r="G44" s="15"/>
      <c r="I44" s="8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15"/>
      <c r="G45" s="15"/>
      <c r="H45" s="8"/>
      <c r="I45" s="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2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2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2255.6384210526317</v>
      </c>
      <c r="N47" s="113"/>
    </row>
    <row r="48" spans="1:15">
      <c r="A48" s="5"/>
      <c r="B48" s="5"/>
      <c r="E48" s="2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2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48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9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68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49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49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C880-C1F2-4605-8315-81688F3DEF4D}">
  <sheetPr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2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5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1411.41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49">
        <f>$M$9</f>
        <v>1411.41</v>
      </c>
      <c r="C11" s="150"/>
      <c r="D11" s="151" t="s">
        <v>65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61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4</v>
      </c>
      <c r="F16" s="15" t="s">
        <v>5</v>
      </c>
      <c r="G16" s="139" t="s">
        <v>53</v>
      </c>
      <c r="H16" s="95"/>
      <c r="I16" s="15" t="s">
        <v>54</v>
      </c>
      <c r="J16" s="17">
        <v>4</v>
      </c>
      <c r="K16" s="15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5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15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15">
        <v>1</v>
      </c>
      <c r="F25" s="128">
        <v>1411.41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15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15" t="s">
        <v>24</v>
      </c>
      <c r="G27" s="119" t="s">
        <v>62</v>
      </c>
      <c r="H27" s="120"/>
      <c r="I27" s="120"/>
      <c r="J27" s="24"/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62</v>
      </c>
      <c r="D28" s="120"/>
      <c r="E28" s="120"/>
      <c r="F28" s="15" t="s">
        <v>24</v>
      </c>
      <c r="G28" s="119" t="s">
        <v>28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/>
      <c r="D29" s="121"/>
      <c r="E29" s="121"/>
      <c r="F29" s="15" t="s">
        <v>24</v>
      </c>
      <c r="G29" s="119"/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15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15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15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15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15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15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15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15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15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15"/>
      <c r="G40" s="115" t="s">
        <v>30</v>
      </c>
      <c r="H40" s="115"/>
      <c r="I40" s="115"/>
      <c r="J40" s="28">
        <f>SUM(J27:J39)</f>
        <v>0</v>
      </c>
      <c r="K40" s="29"/>
      <c r="L40" s="31" t="s">
        <v>31</v>
      </c>
      <c r="M40" s="103">
        <f>(D24*F24)+(D25*F25)</f>
        <v>1411.41</v>
      </c>
      <c r="N40" s="104"/>
    </row>
    <row r="41" spans="1:15" ht="11.25" customHeight="1">
      <c r="A41" s="5"/>
      <c r="B41" s="5"/>
      <c r="C41" s="6"/>
      <c r="F41" s="15"/>
      <c r="G41" s="91" t="s">
        <v>32</v>
      </c>
      <c r="H41" s="91"/>
      <c r="I41" s="91"/>
      <c r="J41" s="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15"/>
      <c r="G42" s="91" t="s">
        <v>35</v>
      </c>
      <c r="H42" s="91"/>
      <c r="I42" s="91"/>
      <c r="J42" s="32">
        <f>J40/J41</f>
        <v>0</v>
      </c>
      <c r="K42" s="111" t="s">
        <v>36</v>
      </c>
      <c r="L42" s="116"/>
      <c r="M42" s="117"/>
      <c r="N42" s="118"/>
    </row>
    <row r="43" spans="1:15" ht="15" customHeight="1">
      <c r="A43" s="5"/>
      <c r="B43" s="5"/>
      <c r="C43" s="6"/>
      <c r="F43" s="15"/>
      <c r="G43" s="91" t="s">
        <v>37</v>
      </c>
      <c r="H43" s="91"/>
      <c r="I43" s="91"/>
      <c r="J43" s="33">
        <v>22</v>
      </c>
      <c r="K43" s="29"/>
      <c r="L43" s="34" t="s">
        <v>27</v>
      </c>
      <c r="M43" s="112">
        <f>J42*J43</f>
        <v>0</v>
      </c>
      <c r="N43" s="113"/>
    </row>
    <row r="44" spans="1:15" ht="11.25" customHeight="1">
      <c r="A44" s="5"/>
      <c r="B44" s="5"/>
      <c r="C44" s="6"/>
      <c r="F44" s="15"/>
      <c r="G44" s="15"/>
      <c r="I44" s="8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15"/>
      <c r="G45" s="15"/>
      <c r="H45" s="8"/>
      <c r="I45" s="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2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2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1411.41</v>
      </c>
      <c r="N47" s="113"/>
    </row>
    <row r="48" spans="1:15">
      <c r="A48" s="5"/>
      <c r="B48" s="5"/>
      <c r="E48" s="2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2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48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9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63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64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49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1CD9-29CF-4D8C-BE81-0E6E648FCA9C}">
  <sheetPr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</v>
      </c>
      <c r="K8" s="14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6560.7563157894738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16"/>
      <c r="B11" s="149">
        <f>$M$9</f>
        <v>6560.7563157894738</v>
      </c>
      <c r="C11" s="150"/>
      <c r="D11" s="151" t="s">
        <v>70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69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8</v>
      </c>
      <c r="F16" s="14" t="s">
        <v>5</v>
      </c>
      <c r="G16" s="139" t="s">
        <v>53</v>
      </c>
      <c r="H16" s="95"/>
      <c r="I16" s="14" t="s">
        <v>54</v>
      </c>
      <c r="J16" s="17">
        <v>9</v>
      </c>
      <c r="K16" s="14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14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>
        <v>1</v>
      </c>
      <c r="E24" s="14" t="s">
        <v>24</v>
      </c>
      <c r="F24" s="124">
        <v>2822.82</v>
      </c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14">
        <v>1</v>
      </c>
      <c r="F25" s="128">
        <v>1411.41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14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14" t="s">
        <v>24</v>
      </c>
      <c r="G27" s="119" t="s">
        <v>56</v>
      </c>
      <c r="H27" s="120"/>
      <c r="I27" s="120"/>
      <c r="J27" s="24">
        <v>290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56</v>
      </c>
      <c r="D28" s="120"/>
      <c r="E28" s="120"/>
      <c r="F28" s="14" t="s">
        <v>24</v>
      </c>
      <c r="G28" s="119" t="s">
        <v>28</v>
      </c>
      <c r="H28" s="119"/>
      <c r="I28" s="119"/>
      <c r="J28" s="24">
        <v>290</v>
      </c>
      <c r="K28" s="4" t="s">
        <v>29</v>
      </c>
      <c r="N28" s="25"/>
    </row>
    <row r="29" spans="1:14">
      <c r="A29" s="5"/>
      <c r="B29" s="5" t="s">
        <v>5</v>
      </c>
      <c r="C29" s="121" t="s">
        <v>57</v>
      </c>
      <c r="D29" s="121"/>
      <c r="E29" s="121"/>
      <c r="F29" s="14" t="s">
        <v>24</v>
      </c>
      <c r="G29" s="119" t="s">
        <v>58</v>
      </c>
      <c r="H29" s="119"/>
      <c r="I29" s="119"/>
      <c r="J29" s="24">
        <v>150</v>
      </c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14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14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14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14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14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14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14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14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14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14"/>
      <c r="G40" s="115" t="s">
        <v>30</v>
      </c>
      <c r="H40" s="115"/>
      <c r="I40" s="115"/>
      <c r="J40" s="28">
        <f>SUM(J27:J39)</f>
        <v>730</v>
      </c>
      <c r="K40" s="29"/>
      <c r="L40" s="30" t="s">
        <v>31</v>
      </c>
      <c r="M40" s="103">
        <f>(D24*F24)+(D25*F25)</f>
        <v>4234.2300000000005</v>
      </c>
      <c r="N40" s="104"/>
    </row>
    <row r="41" spans="1:15" ht="11.25" customHeight="1">
      <c r="A41" s="5"/>
      <c r="B41" s="5"/>
      <c r="C41" s="6"/>
      <c r="F41" s="14"/>
      <c r="G41" s="91" t="s">
        <v>32</v>
      </c>
      <c r="H41" s="91"/>
      <c r="I41" s="91"/>
      <c r="J41" s="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14"/>
      <c r="G42" s="91" t="s">
        <v>35</v>
      </c>
      <c r="H42" s="91"/>
      <c r="I42" s="91"/>
      <c r="J42" s="32">
        <f>J40/J41</f>
        <v>76.84210526315789</v>
      </c>
      <c r="K42" s="111" t="s">
        <v>36</v>
      </c>
      <c r="L42" s="116"/>
      <c r="M42" s="117">
        <f>318*2</f>
        <v>636</v>
      </c>
      <c r="N42" s="118"/>
    </row>
    <row r="43" spans="1:15" ht="15" customHeight="1">
      <c r="A43" s="5"/>
      <c r="B43" s="5"/>
      <c r="C43" s="6"/>
      <c r="F43" s="14"/>
      <c r="G43" s="91" t="s">
        <v>37</v>
      </c>
      <c r="H43" s="91"/>
      <c r="I43" s="91"/>
      <c r="J43" s="33">
        <v>22</v>
      </c>
      <c r="K43" s="29"/>
      <c r="L43" s="34" t="s">
        <v>27</v>
      </c>
      <c r="M43" s="112">
        <f>J42*J43</f>
        <v>1690.5263157894735</v>
      </c>
      <c r="N43" s="113"/>
    </row>
    <row r="44" spans="1:15" ht="11.25" customHeight="1">
      <c r="A44" s="5"/>
      <c r="B44" s="5"/>
      <c r="C44" s="6"/>
      <c r="F44" s="14"/>
      <c r="G44" s="14"/>
      <c r="I44" s="8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14"/>
      <c r="G45" s="14"/>
      <c r="H45" s="8"/>
      <c r="I45" s="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2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2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6560.7563157894738</v>
      </c>
      <c r="N47" s="113"/>
    </row>
    <row r="48" spans="1:15">
      <c r="A48" s="5"/>
      <c r="B48" s="5"/>
      <c r="E48" s="2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2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2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48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9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59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60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49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7E07-541D-4D83-A9E5-2B9B7438EE90}">
  <sheetPr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17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5"/>
      <c r="M4" s="85"/>
      <c r="N4" s="9" t="s">
        <v>2</v>
      </c>
    </row>
    <row r="5" spans="1:19">
      <c r="A5" s="5"/>
      <c r="B5" s="5"/>
      <c r="G5" s="10"/>
      <c r="L5" s="85"/>
      <c r="M5" s="85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84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4894.1784210526312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88"/>
      <c r="B11" s="149">
        <f>$M$9</f>
        <v>4894.1784210526312</v>
      </c>
      <c r="C11" s="150"/>
      <c r="D11" s="151" t="s">
        <v>128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126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19</v>
      </c>
      <c r="F16" s="84" t="s">
        <v>5</v>
      </c>
      <c r="G16" s="139" t="s">
        <v>53</v>
      </c>
      <c r="H16" s="95"/>
      <c r="I16" s="84" t="s">
        <v>54</v>
      </c>
      <c r="J16" s="17">
        <v>20</v>
      </c>
      <c r="K16" s="84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 t="s">
        <v>66</v>
      </c>
      <c r="C20" s="114"/>
      <c r="D20" s="114"/>
      <c r="E20" s="148"/>
      <c r="F20" s="122" t="s">
        <v>97</v>
      </c>
      <c r="G20" s="114"/>
      <c r="H20" s="114"/>
      <c r="I20" s="148"/>
      <c r="J20" s="122">
        <v>6</v>
      </c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84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>
        <v>1</v>
      </c>
      <c r="E24" s="84" t="s">
        <v>24</v>
      </c>
      <c r="F24" s="124">
        <v>2388.54</v>
      </c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84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84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84" t="s">
        <v>24</v>
      </c>
      <c r="G27" s="119" t="s">
        <v>127</v>
      </c>
      <c r="H27" s="120"/>
      <c r="I27" s="120"/>
      <c r="J27" s="24">
        <v>70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127</v>
      </c>
      <c r="D28" s="120"/>
      <c r="E28" s="120"/>
      <c r="F28" s="84" t="s">
        <v>24</v>
      </c>
      <c r="G28" s="119" t="s">
        <v>28</v>
      </c>
      <c r="H28" s="119"/>
      <c r="I28" s="119"/>
      <c r="J28" s="24">
        <v>70</v>
      </c>
      <c r="K28" s="4" t="s">
        <v>29</v>
      </c>
      <c r="N28" s="25"/>
    </row>
    <row r="29" spans="1:14">
      <c r="A29" s="5"/>
      <c r="B29" s="5" t="s">
        <v>5</v>
      </c>
      <c r="C29" s="121" t="s">
        <v>58</v>
      </c>
      <c r="D29" s="121"/>
      <c r="E29" s="121"/>
      <c r="F29" s="84" t="s">
        <v>24</v>
      </c>
      <c r="G29" s="119" t="s">
        <v>58</v>
      </c>
      <c r="H29" s="119"/>
      <c r="I29" s="119"/>
      <c r="J29" s="24">
        <v>200</v>
      </c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84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84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84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84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84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84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84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84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84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84"/>
      <c r="G40" s="115" t="s">
        <v>30</v>
      </c>
      <c r="H40" s="115"/>
      <c r="I40" s="115"/>
      <c r="J40" s="28">
        <f>SUM(J27:J39)</f>
        <v>340</v>
      </c>
      <c r="K40" s="89"/>
      <c r="L40" s="86" t="s">
        <v>31</v>
      </c>
      <c r="M40" s="103">
        <f>(D24*F24)+(D25*F25)</f>
        <v>3582.81</v>
      </c>
      <c r="N40" s="104"/>
    </row>
    <row r="41" spans="1:15" ht="11.25" customHeight="1">
      <c r="A41" s="5"/>
      <c r="B41" s="5"/>
      <c r="C41" s="6"/>
      <c r="F41" s="84"/>
      <c r="G41" s="91" t="s">
        <v>32</v>
      </c>
      <c r="H41" s="91"/>
      <c r="I41" s="91"/>
      <c r="J41" s="85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84"/>
      <c r="G42" s="91" t="s">
        <v>35</v>
      </c>
      <c r="H42" s="91"/>
      <c r="I42" s="91"/>
      <c r="J42" s="32">
        <f>J40/J41</f>
        <v>35.789473684210527</v>
      </c>
      <c r="K42" s="111" t="s">
        <v>36</v>
      </c>
      <c r="L42" s="116"/>
      <c r="M42" s="117">
        <f>137*2</f>
        <v>274</v>
      </c>
      <c r="N42" s="118"/>
    </row>
    <row r="43" spans="1:15" ht="15" customHeight="1">
      <c r="A43" s="5"/>
      <c r="B43" s="5"/>
      <c r="C43" s="6"/>
      <c r="F43" s="84"/>
      <c r="G43" s="91" t="s">
        <v>37</v>
      </c>
      <c r="H43" s="91"/>
      <c r="I43" s="91"/>
      <c r="J43" s="33">
        <v>22</v>
      </c>
      <c r="K43" s="89"/>
      <c r="L43" s="34" t="s">
        <v>27</v>
      </c>
      <c r="M43" s="112">
        <f>J42*J43</f>
        <v>787.36842105263156</v>
      </c>
      <c r="N43" s="113"/>
    </row>
    <row r="44" spans="1:15" ht="11.25" customHeight="1">
      <c r="A44" s="5"/>
      <c r="B44" s="5"/>
      <c r="C44" s="6"/>
      <c r="F44" s="84"/>
      <c r="G44" s="84"/>
      <c r="I44" s="85"/>
      <c r="K44" s="111" t="s">
        <v>38</v>
      </c>
      <c r="L44" s="111"/>
      <c r="M44" s="103">
        <v>250</v>
      </c>
      <c r="N44" s="104"/>
    </row>
    <row r="45" spans="1:15">
      <c r="A45" s="5"/>
      <c r="B45" s="5"/>
      <c r="C45" s="6"/>
      <c r="F45" s="84"/>
      <c r="G45" s="84"/>
      <c r="H45" s="85"/>
      <c r="I45" s="85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8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8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4894.1784210526312</v>
      </c>
      <c r="N47" s="113"/>
    </row>
    <row r="48" spans="1:15">
      <c r="A48" s="5"/>
      <c r="B48" s="5"/>
      <c r="E48" s="8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8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8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83"/>
      <c r="C59" s="84"/>
      <c r="D59" s="84"/>
      <c r="E59" s="84"/>
      <c r="F59" s="84"/>
      <c r="G59" s="84"/>
      <c r="I59" s="84"/>
      <c r="J59" s="84"/>
      <c r="K59" s="84"/>
      <c r="L59" s="84"/>
      <c r="M59" s="84"/>
      <c r="N59" s="87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98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49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FD06-CEFE-412B-B2CC-68A694F8C52B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16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85"/>
      <c r="M4" s="85"/>
      <c r="N4" s="9" t="s">
        <v>2</v>
      </c>
    </row>
    <row r="5" spans="1:19">
      <c r="A5" s="5"/>
      <c r="B5" s="5"/>
      <c r="G5" s="10"/>
      <c r="L5" s="85"/>
      <c r="M5" s="85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84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4234.2300000000005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88"/>
      <c r="B11" s="149">
        <f>$M$9</f>
        <v>4234.2300000000005</v>
      </c>
      <c r="C11" s="150"/>
      <c r="D11" s="151" t="s">
        <v>125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123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19</v>
      </c>
      <c r="F16" s="84" t="s">
        <v>5</v>
      </c>
      <c r="G16" s="139" t="s">
        <v>53</v>
      </c>
      <c r="H16" s="95"/>
      <c r="I16" s="84" t="s">
        <v>54</v>
      </c>
      <c r="J16" s="17">
        <v>20</v>
      </c>
      <c r="K16" s="84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 t="s">
        <v>120</v>
      </c>
      <c r="C20" s="114"/>
      <c r="D20" s="114"/>
      <c r="E20" s="148"/>
      <c r="F20" s="122" t="s">
        <v>97</v>
      </c>
      <c r="G20" s="114"/>
      <c r="H20" s="114"/>
      <c r="I20" s="148"/>
      <c r="J20" s="122">
        <v>6</v>
      </c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84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>
        <v>1</v>
      </c>
      <c r="E24" s="84" t="s">
        <v>24</v>
      </c>
      <c r="F24" s="124">
        <v>2822.82</v>
      </c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84">
        <v>1</v>
      </c>
      <c r="F25" s="128">
        <v>1411.41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84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84" t="s">
        <v>24</v>
      </c>
      <c r="G27" s="119" t="s">
        <v>124</v>
      </c>
      <c r="H27" s="120"/>
      <c r="I27" s="120"/>
      <c r="J27" s="24"/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124</v>
      </c>
      <c r="D28" s="120"/>
      <c r="E28" s="120"/>
      <c r="F28" s="84" t="s">
        <v>24</v>
      </c>
      <c r="G28" s="119" t="s">
        <v>28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/>
      <c r="D29" s="121"/>
      <c r="E29" s="121"/>
      <c r="F29" s="84" t="s">
        <v>24</v>
      </c>
      <c r="G29" s="119"/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84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84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84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84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84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84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84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84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84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84"/>
      <c r="G40" s="115" t="s">
        <v>30</v>
      </c>
      <c r="H40" s="115"/>
      <c r="I40" s="115"/>
      <c r="J40" s="28">
        <f>SUM(J27:J39)</f>
        <v>0</v>
      </c>
      <c r="K40" s="89"/>
      <c r="L40" s="86" t="s">
        <v>31</v>
      </c>
      <c r="M40" s="103">
        <f>(D24*F24)+(D25*F25)</f>
        <v>4234.2300000000005</v>
      </c>
      <c r="N40" s="104"/>
    </row>
    <row r="41" spans="1:15" ht="11.25" customHeight="1">
      <c r="A41" s="5"/>
      <c r="B41" s="5"/>
      <c r="C41" s="6"/>
      <c r="F41" s="84"/>
      <c r="G41" s="91" t="s">
        <v>32</v>
      </c>
      <c r="H41" s="91"/>
      <c r="I41" s="91"/>
      <c r="J41" s="85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84"/>
      <c r="G42" s="91" t="s">
        <v>35</v>
      </c>
      <c r="H42" s="91"/>
      <c r="I42" s="91"/>
      <c r="J42" s="32">
        <f>J40/J41</f>
        <v>0</v>
      </c>
      <c r="K42" s="111" t="s">
        <v>36</v>
      </c>
      <c r="L42" s="116"/>
      <c r="M42" s="117"/>
      <c r="N42" s="118"/>
    </row>
    <row r="43" spans="1:15" ht="15" customHeight="1">
      <c r="A43" s="5"/>
      <c r="B43" s="5"/>
      <c r="C43" s="6"/>
      <c r="F43" s="84"/>
      <c r="G43" s="91" t="s">
        <v>37</v>
      </c>
      <c r="H43" s="91"/>
      <c r="I43" s="91"/>
      <c r="J43" s="33">
        <v>22</v>
      </c>
      <c r="K43" s="89"/>
      <c r="L43" s="34" t="s">
        <v>27</v>
      </c>
      <c r="M43" s="112">
        <f>J42*J43</f>
        <v>0</v>
      </c>
      <c r="N43" s="113"/>
    </row>
    <row r="44" spans="1:15" ht="11.25" customHeight="1">
      <c r="A44" s="5"/>
      <c r="B44" s="5"/>
      <c r="C44" s="6"/>
      <c r="F44" s="84"/>
      <c r="G44" s="84"/>
      <c r="I44" s="85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84"/>
      <c r="G45" s="84"/>
      <c r="H45" s="85"/>
      <c r="I45" s="85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89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89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4234.2300000000005</v>
      </c>
      <c r="N47" s="113"/>
    </row>
    <row r="48" spans="1:15">
      <c r="A48" s="5"/>
      <c r="B48" s="5"/>
      <c r="E48" s="89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89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89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83"/>
      <c r="C59" s="84"/>
      <c r="D59" s="84"/>
      <c r="E59" s="84"/>
      <c r="F59" s="84"/>
      <c r="G59" s="84"/>
      <c r="I59" s="84"/>
      <c r="J59" s="84"/>
      <c r="K59" s="84"/>
      <c r="L59" s="84"/>
      <c r="M59" s="84"/>
      <c r="N59" s="87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63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64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9989-D087-4956-A54A-0F3753946A49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15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78"/>
      <c r="M4" s="78"/>
      <c r="N4" s="9" t="s">
        <v>2</v>
      </c>
    </row>
    <row r="5" spans="1:19">
      <c r="A5" s="5"/>
      <c r="B5" s="5"/>
      <c r="G5" s="10"/>
      <c r="L5" s="78"/>
      <c r="M5" s="7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11</v>
      </c>
      <c r="K8" s="77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6929.3363157894737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81"/>
      <c r="B11" s="149">
        <f>$M$9</f>
        <v>6929.3363157894737</v>
      </c>
      <c r="C11" s="150"/>
      <c r="D11" s="151" t="s">
        <v>122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119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15</v>
      </c>
      <c r="F16" s="77" t="s">
        <v>5</v>
      </c>
      <c r="G16" s="139" t="s">
        <v>53</v>
      </c>
      <c r="H16" s="95"/>
      <c r="I16" s="77" t="s">
        <v>54</v>
      </c>
      <c r="J16" s="17">
        <v>16</v>
      </c>
      <c r="K16" s="77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/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 t="s">
        <v>120</v>
      </c>
      <c r="C20" s="114"/>
      <c r="D20" s="114"/>
      <c r="E20" s="148"/>
      <c r="F20" s="122" t="s">
        <v>97</v>
      </c>
      <c r="G20" s="114"/>
      <c r="H20" s="114"/>
      <c r="I20" s="148"/>
      <c r="J20" s="122">
        <v>6</v>
      </c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77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>
        <v>1</v>
      </c>
      <c r="E24" s="77" t="s">
        <v>24</v>
      </c>
      <c r="F24" s="124">
        <v>2388.54</v>
      </c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77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77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77" t="s">
        <v>24</v>
      </c>
      <c r="G27" s="119" t="s">
        <v>117</v>
      </c>
      <c r="H27" s="120"/>
      <c r="I27" s="120"/>
      <c r="J27" s="24">
        <v>493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117</v>
      </c>
      <c r="D28" s="120"/>
      <c r="E28" s="120"/>
      <c r="F28" s="77" t="s">
        <v>24</v>
      </c>
      <c r="G28" s="119" t="s">
        <v>28</v>
      </c>
      <c r="H28" s="119"/>
      <c r="I28" s="119"/>
      <c r="J28" s="24">
        <v>493</v>
      </c>
      <c r="K28" s="4" t="s">
        <v>29</v>
      </c>
      <c r="N28" s="25"/>
    </row>
    <row r="29" spans="1:14">
      <c r="A29" s="5"/>
      <c r="B29" s="5" t="s">
        <v>5</v>
      </c>
      <c r="C29" s="121" t="s">
        <v>58</v>
      </c>
      <c r="D29" s="121"/>
      <c r="E29" s="121"/>
      <c r="F29" s="77" t="s">
        <v>24</v>
      </c>
      <c r="G29" s="119" t="s">
        <v>58</v>
      </c>
      <c r="H29" s="119"/>
      <c r="I29" s="119"/>
      <c r="J29" s="24">
        <v>200</v>
      </c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77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77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77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77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77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77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77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77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77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77"/>
      <c r="G40" s="115" t="s">
        <v>30</v>
      </c>
      <c r="H40" s="115"/>
      <c r="I40" s="115"/>
      <c r="J40" s="28">
        <f>SUM(J27:J39)</f>
        <v>1186</v>
      </c>
      <c r="K40" s="82"/>
      <c r="L40" s="79" t="s">
        <v>31</v>
      </c>
      <c r="M40" s="103">
        <f>(D24*F24)+(D25*F25)</f>
        <v>3582.81</v>
      </c>
      <c r="N40" s="104"/>
    </row>
    <row r="41" spans="1:15" ht="11.25" customHeight="1">
      <c r="A41" s="5"/>
      <c r="B41" s="5"/>
      <c r="C41" s="6"/>
      <c r="F41" s="77"/>
      <c r="G41" s="91" t="s">
        <v>32</v>
      </c>
      <c r="H41" s="91"/>
      <c r="I41" s="91"/>
      <c r="J41" s="7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77"/>
      <c r="G42" s="91" t="s">
        <v>35</v>
      </c>
      <c r="H42" s="91"/>
      <c r="I42" s="91"/>
      <c r="J42" s="32">
        <f>J40/J41</f>
        <v>124.84210526315789</v>
      </c>
      <c r="K42" s="111" t="s">
        <v>36</v>
      </c>
      <c r="L42" s="116"/>
      <c r="M42" s="117">
        <v>350</v>
      </c>
      <c r="N42" s="118"/>
    </row>
    <row r="43" spans="1:15" ht="15" customHeight="1">
      <c r="A43" s="5"/>
      <c r="B43" s="5"/>
      <c r="C43" s="6"/>
      <c r="F43" s="77"/>
      <c r="G43" s="91" t="s">
        <v>37</v>
      </c>
      <c r="H43" s="91"/>
      <c r="I43" s="91"/>
      <c r="J43" s="33">
        <v>22</v>
      </c>
      <c r="K43" s="82"/>
      <c r="L43" s="34" t="s">
        <v>27</v>
      </c>
      <c r="M43" s="112">
        <f>J42*J43</f>
        <v>2746.5263157894738</v>
      </c>
      <c r="N43" s="113"/>
    </row>
    <row r="44" spans="1:15" ht="11.25" customHeight="1">
      <c r="A44" s="5"/>
      <c r="B44" s="5"/>
      <c r="C44" s="6"/>
      <c r="F44" s="77"/>
      <c r="G44" s="77"/>
      <c r="I44" s="78"/>
      <c r="K44" s="111" t="s">
        <v>38</v>
      </c>
      <c r="L44" s="111"/>
      <c r="M44" s="103">
        <v>250</v>
      </c>
      <c r="N44" s="104"/>
    </row>
    <row r="45" spans="1:15">
      <c r="A45" s="5"/>
      <c r="B45" s="5"/>
      <c r="C45" s="6"/>
      <c r="F45" s="77"/>
      <c r="G45" s="77"/>
      <c r="H45" s="78"/>
      <c r="I45" s="7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82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82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6929.3363157894737</v>
      </c>
      <c r="N47" s="113"/>
    </row>
    <row r="48" spans="1:15">
      <c r="A48" s="5"/>
      <c r="B48" s="5"/>
      <c r="E48" s="82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82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82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76"/>
      <c r="C59" s="77"/>
      <c r="D59" s="77"/>
      <c r="E59" s="77"/>
      <c r="F59" s="77"/>
      <c r="G59" s="77"/>
      <c r="I59" s="77"/>
      <c r="J59" s="77"/>
      <c r="K59" s="77"/>
      <c r="L59" s="77"/>
      <c r="M59" s="77"/>
      <c r="N59" s="80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121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49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9EBC-9B75-4DE3-82D1-8EB87E50A9B6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14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78"/>
      <c r="M4" s="78"/>
      <c r="N4" s="9" t="s">
        <v>2</v>
      </c>
    </row>
    <row r="5" spans="1:19">
      <c r="A5" s="5"/>
      <c r="B5" s="5"/>
      <c r="G5" s="10"/>
      <c r="L5" s="78"/>
      <c r="M5" s="7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11</v>
      </c>
      <c r="K8" s="77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4233.95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81"/>
      <c r="B11" s="149">
        <f>$M$9</f>
        <v>4233.95</v>
      </c>
      <c r="C11" s="150"/>
      <c r="D11" s="151" t="s">
        <v>118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116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15</v>
      </c>
      <c r="F16" s="77" t="s">
        <v>5</v>
      </c>
      <c r="G16" s="139" t="s">
        <v>53</v>
      </c>
      <c r="H16" s="95"/>
      <c r="I16" s="77" t="s">
        <v>54</v>
      </c>
      <c r="J16" s="17">
        <v>16</v>
      </c>
      <c r="K16" s="77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/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77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>
        <v>1</v>
      </c>
      <c r="E24" s="77" t="s">
        <v>24</v>
      </c>
      <c r="F24" s="124">
        <v>2822.54</v>
      </c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77">
        <v>1</v>
      </c>
      <c r="F25" s="128">
        <v>1411.41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77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77" t="s">
        <v>24</v>
      </c>
      <c r="G27" s="119" t="s">
        <v>117</v>
      </c>
      <c r="H27" s="120"/>
      <c r="I27" s="120"/>
      <c r="J27" s="24"/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117</v>
      </c>
      <c r="D28" s="120"/>
      <c r="E28" s="120"/>
      <c r="F28" s="77" t="s">
        <v>24</v>
      </c>
      <c r="G28" s="119" t="s">
        <v>28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/>
      <c r="D29" s="121"/>
      <c r="E29" s="121"/>
      <c r="F29" s="77" t="s">
        <v>24</v>
      </c>
      <c r="G29" s="119"/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/>
      <c r="D30" s="121"/>
      <c r="E30" s="121"/>
      <c r="F30" s="77" t="s">
        <v>24</v>
      </c>
      <c r="G30" s="119"/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/>
      <c r="D31" s="120"/>
      <c r="E31" s="120"/>
      <c r="F31" s="77" t="s">
        <v>24</v>
      </c>
      <c r="G31" s="119"/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77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77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77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77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77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77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77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77"/>
      <c r="G40" s="115" t="s">
        <v>30</v>
      </c>
      <c r="H40" s="115"/>
      <c r="I40" s="115"/>
      <c r="J40" s="28">
        <f>SUM(J27:J39)</f>
        <v>0</v>
      </c>
      <c r="K40" s="82"/>
      <c r="L40" s="79" t="s">
        <v>31</v>
      </c>
      <c r="M40" s="103">
        <f>(D24*F24)+(D25*F25)</f>
        <v>4233.95</v>
      </c>
      <c r="N40" s="104"/>
    </row>
    <row r="41" spans="1:15" ht="11.25" customHeight="1">
      <c r="A41" s="5"/>
      <c r="B41" s="5"/>
      <c r="C41" s="6"/>
      <c r="F41" s="77"/>
      <c r="G41" s="91" t="s">
        <v>32</v>
      </c>
      <c r="H41" s="91"/>
      <c r="I41" s="91"/>
      <c r="J41" s="78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77"/>
      <c r="G42" s="91" t="s">
        <v>35</v>
      </c>
      <c r="H42" s="91"/>
      <c r="I42" s="91"/>
      <c r="J42" s="32">
        <f>J40/J41</f>
        <v>0</v>
      </c>
      <c r="K42" s="111" t="s">
        <v>36</v>
      </c>
      <c r="L42" s="116"/>
      <c r="M42" s="117"/>
      <c r="N42" s="118"/>
    </row>
    <row r="43" spans="1:15" ht="15" customHeight="1">
      <c r="A43" s="5"/>
      <c r="B43" s="5"/>
      <c r="C43" s="6"/>
      <c r="F43" s="77"/>
      <c r="G43" s="91" t="s">
        <v>37</v>
      </c>
      <c r="H43" s="91"/>
      <c r="I43" s="91"/>
      <c r="J43" s="33">
        <v>22</v>
      </c>
      <c r="K43" s="82"/>
      <c r="L43" s="34" t="s">
        <v>27</v>
      </c>
      <c r="M43" s="112">
        <f>J42*J43</f>
        <v>0</v>
      </c>
      <c r="N43" s="113"/>
    </row>
    <row r="44" spans="1:15" ht="11.25" customHeight="1">
      <c r="A44" s="5"/>
      <c r="B44" s="5"/>
      <c r="C44" s="6"/>
      <c r="F44" s="77"/>
      <c r="G44" s="77"/>
      <c r="I44" s="78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77"/>
      <c r="G45" s="77"/>
      <c r="H45" s="78"/>
      <c r="I45" s="78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82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82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4233.95</v>
      </c>
      <c r="N47" s="113"/>
    </row>
    <row r="48" spans="1:15">
      <c r="A48" s="5"/>
      <c r="B48" s="5"/>
      <c r="E48" s="82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82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82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76"/>
      <c r="C59" s="77"/>
      <c r="D59" s="77"/>
      <c r="E59" s="77"/>
      <c r="F59" s="77"/>
      <c r="G59" s="77"/>
      <c r="I59" s="77"/>
      <c r="J59" s="77"/>
      <c r="K59" s="77"/>
      <c r="L59" s="77"/>
      <c r="M59" s="77"/>
      <c r="N59" s="80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63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64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4C31-A1D8-441D-AFEF-E6E50997FDC6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13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71"/>
      <c r="M4" s="71"/>
      <c r="N4" s="9" t="s">
        <v>2</v>
      </c>
    </row>
    <row r="5" spans="1:19">
      <c r="A5" s="5"/>
      <c r="B5" s="5"/>
      <c r="G5" s="10"/>
      <c r="L5" s="71"/>
      <c r="M5" s="7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70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8339.91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74"/>
      <c r="B11" s="149">
        <f>$M$9</f>
        <v>8339.91</v>
      </c>
      <c r="C11" s="150"/>
      <c r="D11" s="151" t="s">
        <v>115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113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10</v>
      </c>
      <c r="F16" s="70" t="s">
        <v>5</v>
      </c>
      <c r="G16" s="139" t="s">
        <v>53</v>
      </c>
      <c r="H16" s="95"/>
      <c r="I16" s="70" t="s">
        <v>54</v>
      </c>
      <c r="J16" s="17">
        <v>11</v>
      </c>
      <c r="K16" s="70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 t="s">
        <v>13</v>
      </c>
      <c r="L18" s="144" t="s">
        <v>15</v>
      </c>
      <c r="M18" s="146"/>
      <c r="N18" s="18" t="s">
        <v>112</v>
      </c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 t="s">
        <v>66</v>
      </c>
      <c r="C20" s="114"/>
      <c r="D20" s="114"/>
      <c r="E20" s="148"/>
      <c r="F20" s="122" t="s">
        <v>67</v>
      </c>
      <c r="G20" s="114"/>
      <c r="H20" s="114"/>
      <c r="I20" s="148"/>
      <c r="J20" s="122">
        <v>6</v>
      </c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70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>
        <v>1</v>
      </c>
      <c r="E24" s="70" t="s">
        <v>24</v>
      </c>
      <c r="F24" s="124">
        <v>4559.9399999999996</v>
      </c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70">
        <v>1</v>
      </c>
      <c r="F25" s="128">
        <v>2279.9699999999998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70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70" t="s">
        <v>24</v>
      </c>
      <c r="G27" s="119" t="s">
        <v>91</v>
      </c>
      <c r="H27" s="120"/>
      <c r="I27" s="120"/>
      <c r="J27" s="24"/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92</v>
      </c>
      <c r="D28" s="120"/>
      <c r="E28" s="120"/>
      <c r="F28" s="70" t="s">
        <v>24</v>
      </c>
      <c r="G28" s="119" t="s">
        <v>105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 t="s">
        <v>106</v>
      </c>
      <c r="D29" s="121"/>
      <c r="E29" s="121"/>
      <c r="F29" s="70" t="s">
        <v>24</v>
      </c>
      <c r="G29" s="119" t="s">
        <v>105</v>
      </c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 t="s">
        <v>107</v>
      </c>
      <c r="D30" s="121"/>
      <c r="E30" s="121"/>
      <c r="F30" s="70" t="s">
        <v>24</v>
      </c>
      <c r="G30" s="119" t="s">
        <v>91</v>
      </c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 t="s">
        <v>92</v>
      </c>
      <c r="D31" s="120"/>
      <c r="E31" s="120"/>
      <c r="F31" s="70" t="s">
        <v>24</v>
      </c>
      <c r="G31" s="119" t="s">
        <v>28</v>
      </c>
      <c r="H31" s="120"/>
      <c r="I31" s="120"/>
      <c r="J31" s="24"/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70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/>
      <c r="D33" s="120"/>
      <c r="E33" s="120"/>
      <c r="F33" s="70" t="s">
        <v>24</v>
      </c>
      <c r="G33" s="119"/>
      <c r="H33" s="120"/>
      <c r="I33" s="120"/>
      <c r="J33" s="24"/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70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70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70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70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70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70"/>
      <c r="G40" s="115" t="s">
        <v>30</v>
      </c>
      <c r="H40" s="115"/>
      <c r="I40" s="115"/>
      <c r="J40" s="28">
        <f>SUM(J27:J39)</f>
        <v>0</v>
      </c>
      <c r="K40" s="75"/>
      <c r="L40" s="72" t="s">
        <v>31</v>
      </c>
      <c r="M40" s="103">
        <f>(D24*F24)+(D25*F25)</f>
        <v>6839.91</v>
      </c>
      <c r="N40" s="104"/>
    </row>
    <row r="41" spans="1:15" ht="11.25" customHeight="1">
      <c r="A41" s="5"/>
      <c r="B41" s="5"/>
      <c r="C41" s="6"/>
      <c r="F41" s="70"/>
      <c r="G41" s="91" t="s">
        <v>32</v>
      </c>
      <c r="H41" s="91"/>
      <c r="I41" s="91"/>
      <c r="J41" s="71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70"/>
      <c r="G42" s="91" t="s">
        <v>35</v>
      </c>
      <c r="H42" s="91"/>
      <c r="I42" s="91"/>
      <c r="J42" s="32">
        <f>J40/J41</f>
        <v>0</v>
      </c>
      <c r="K42" s="111" t="s">
        <v>36</v>
      </c>
      <c r="L42" s="116"/>
      <c r="M42" s="117"/>
      <c r="N42" s="118"/>
    </row>
    <row r="43" spans="1:15" ht="15" customHeight="1">
      <c r="A43" s="5"/>
      <c r="B43" s="5"/>
      <c r="C43" s="6"/>
      <c r="F43" s="70"/>
      <c r="G43" s="91" t="s">
        <v>37</v>
      </c>
      <c r="H43" s="91"/>
      <c r="I43" s="91"/>
      <c r="J43" s="33">
        <v>22</v>
      </c>
      <c r="K43" s="75"/>
      <c r="L43" s="34" t="s">
        <v>27</v>
      </c>
      <c r="M43" s="112">
        <f>J42*J43</f>
        <v>0</v>
      </c>
      <c r="N43" s="113"/>
    </row>
    <row r="44" spans="1:15" ht="11.25" customHeight="1">
      <c r="A44" s="5"/>
      <c r="B44" s="5"/>
      <c r="C44" s="6"/>
      <c r="F44" s="70"/>
      <c r="G44" s="70"/>
      <c r="I44" s="71"/>
      <c r="K44" s="111" t="s">
        <v>38</v>
      </c>
      <c r="L44" s="111"/>
      <c r="M44" s="103"/>
      <c r="N44" s="104"/>
    </row>
    <row r="45" spans="1:15">
      <c r="A45" s="5"/>
      <c r="B45" s="5"/>
      <c r="C45" s="6"/>
      <c r="F45" s="70"/>
      <c r="G45" s="70"/>
      <c r="H45" s="71"/>
      <c r="I45" s="71"/>
      <c r="J45" s="34"/>
      <c r="K45" s="34"/>
      <c r="L45" s="34" t="s">
        <v>39</v>
      </c>
      <c r="M45" s="103">
        <f>250*6</f>
        <v>1500</v>
      </c>
      <c r="N45" s="104"/>
    </row>
    <row r="46" spans="1:15">
      <c r="A46" s="5"/>
      <c r="B46" s="5"/>
      <c r="E46" s="75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75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8339.91</v>
      </c>
      <c r="N47" s="113"/>
    </row>
    <row r="48" spans="1:15">
      <c r="A48" s="5"/>
      <c r="B48" s="5"/>
      <c r="E48" s="75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75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75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69"/>
      <c r="C59" s="70"/>
      <c r="D59" s="70"/>
      <c r="E59" s="70"/>
      <c r="F59" s="70"/>
      <c r="G59" s="70"/>
      <c r="I59" s="70"/>
      <c r="J59" s="70"/>
      <c r="K59" s="70"/>
      <c r="L59" s="70"/>
      <c r="M59" s="70"/>
      <c r="N59" s="73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114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111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E2C0-8A09-4A3D-9EF5-26EB39BB14BF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12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71"/>
      <c r="M4" s="71"/>
      <c r="N4" s="9" t="s">
        <v>2</v>
      </c>
    </row>
    <row r="5" spans="1:19">
      <c r="A5" s="5"/>
      <c r="B5" s="5"/>
      <c r="G5" s="10"/>
      <c r="L5" s="71"/>
      <c r="M5" s="7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70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10089.69947368421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74"/>
      <c r="B11" s="149">
        <f>$M$9</f>
        <v>10089.69947368421</v>
      </c>
      <c r="C11" s="150"/>
      <c r="D11" s="151" t="s">
        <v>110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103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10</v>
      </c>
      <c r="F16" s="70" t="s">
        <v>5</v>
      </c>
      <c r="G16" s="139" t="s">
        <v>53</v>
      </c>
      <c r="H16" s="95"/>
      <c r="I16" s="70" t="s">
        <v>54</v>
      </c>
      <c r="J16" s="17">
        <v>11</v>
      </c>
      <c r="K16" s="70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 t="s">
        <v>13</v>
      </c>
      <c r="L18" s="144" t="s">
        <v>15</v>
      </c>
      <c r="M18" s="146"/>
      <c r="N18" s="18" t="s">
        <v>104</v>
      </c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 t="s">
        <v>66</v>
      </c>
      <c r="C20" s="114"/>
      <c r="D20" s="114"/>
      <c r="E20" s="148"/>
      <c r="F20" s="122" t="s">
        <v>67</v>
      </c>
      <c r="G20" s="114"/>
      <c r="H20" s="114"/>
      <c r="I20" s="148"/>
      <c r="J20" s="122">
        <v>6</v>
      </c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70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>
        <v>1</v>
      </c>
      <c r="E24" s="70" t="s">
        <v>24</v>
      </c>
      <c r="F24" s="124">
        <v>4559.9399999999996</v>
      </c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70">
        <v>1</v>
      </c>
      <c r="F25" s="128">
        <v>2279.9699999999998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70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70" t="s">
        <v>24</v>
      </c>
      <c r="G27" s="119" t="s">
        <v>91</v>
      </c>
      <c r="H27" s="120"/>
      <c r="I27" s="120"/>
      <c r="J27" s="24">
        <v>115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92</v>
      </c>
      <c r="D28" s="120"/>
      <c r="E28" s="120"/>
      <c r="F28" s="70" t="s">
        <v>24</v>
      </c>
      <c r="G28" s="119" t="s">
        <v>105</v>
      </c>
      <c r="H28" s="119"/>
      <c r="I28" s="119"/>
      <c r="J28" s="24"/>
      <c r="K28" s="4" t="s">
        <v>29</v>
      </c>
      <c r="N28" s="25"/>
    </row>
    <row r="29" spans="1:14">
      <c r="A29" s="5"/>
      <c r="B29" s="5" t="s">
        <v>5</v>
      </c>
      <c r="C29" s="121" t="s">
        <v>106</v>
      </c>
      <c r="D29" s="121"/>
      <c r="E29" s="121"/>
      <c r="F29" s="70" t="s">
        <v>24</v>
      </c>
      <c r="G29" s="119" t="s">
        <v>105</v>
      </c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 t="s">
        <v>107</v>
      </c>
      <c r="D30" s="121"/>
      <c r="E30" s="121"/>
      <c r="F30" s="70" t="s">
        <v>24</v>
      </c>
      <c r="G30" s="119" t="s">
        <v>91</v>
      </c>
      <c r="H30" s="120"/>
      <c r="I30" s="120"/>
      <c r="J30" s="24"/>
      <c r="K30" s="4" t="s">
        <v>29</v>
      </c>
      <c r="N30" s="12"/>
    </row>
    <row r="31" spans="1:14" ht="11.25" customHeight="1">
      <c r="A31" s="5"/>
      <c r="B31" s="5" t="s">
        <v>5</v>
      </c>
      <c r="C31" s="119" t="s">
        <v>92</v>
      </c>
      <c r="D31" s="120"/>
      <c r="E31" s="120"/>
      <c r="F31" s="70" t="s">
        <v>24</v>
      </c>
      <c r="G31" s="119" t="s">
        <v>28</v>
      </c>
      <c r="H31" s="120"/>
      <c r="I31" s="120"/>
      <c r="J31" s="24">
        <v>115</v>
      </c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70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 t="s">
        <v>57</v>
      </c>
      <c r="D33" s="120"/>
      <c r="E33" s="120"/>
      <c r="F33" s="70" t="s">
        <v>24</v>
      </c>
      <c r="G33" s="119" t="s">
        <v>58</v>
      </c>
      <c r="H33" s="120"/>
      <c r="I33" s="120"/>
      <c r="J33" s="24">
        <v>200</v>
      </c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70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70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70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70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70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70"/>
      <c r="G40" s="115" t="s">
        <v>30</v>
      </c>
      <c r="H40" s="115"/>
      <c r="I40" s="115"/>
      <c r="J40" s="28">
        <f>SUM(J27:J39)</f>
        <v>430</v>
      </c>
      <c r="K40" s="75"/>
      <c r="L40" s="72" t="s">
        <v>31</v>
      </c>
      <c r="M40" s="103">
        <f>(D24*F24)+(D25*F25)</f>
        <v>6839.91</v>
      </c>
      <c r="N40" s="104"/>
    </row>
    <row r="41" spans="1:15" ht="11.25" customHeight="1">
      <c r="A41" s="5"/>
      <c r="B41" s="5"/>
      <c r="C41" s="6"/>
      <c r="F41" s="70"/>
      <c r="G41" s="91" t="s">
        <v>32</v>
      </c>
      <c r="H41" s="91"/>
      <c r="I41" s="91"/>
      <c r="J41" s="71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70"/>
      <c r="G42" s="91" t="s">
        <v>35</v>
      </c>
      <c r="H42" s="91"/>
      <c r="I42" s="91"/>
      <c r="J42" s="32">
        <f>J40/J41</f>
        <v>45.263157894736842</v>
      </c>
      <c r="K42" s="111" t="s">
        <v>36</v>
      </c>
      <c r="L42" s="116"/>
      <c r="M42" s="117">
        <f>377*2</f>
        <v>754</v>
      </c>
      <c r="N42" s="118"/>
    </row>
    <row r="43" spans="1:15" ht="15" customHeight="1">
      <c r="A43" s="5"/>
      <c r="B43" s="5"/>
      <c r="C43" s="6"/>
      <c r="F43" s="70"/>
      <c r="G43" s="91" t="s">
        <v>37</v>
      </c>
      <c r="H43" s="91"/>
      <c r="I43" s="91"/>
      <c r="J43" s="33">
        <v>22</v>
      </c>
      <c r="K43" s="75"/>
      <c r="L43" s="34" t="s">
        <v>27</v>
      </c>
      <c r="M43" s="112">
        <f>J42*J43</f>
        <v>995.78947368421052</v>
      </c>
      <c r="N43" s="113"/>
    </row>
    <row r="44" spans="1:15" ht="11.25" customHeight="1">
      <c r="A44" s="5"/>
      <c r="B44" s="5"/>
      <c r="C44" s="6"/>
      <c r="F44" s="70"/>
      <c r="G44" s="70"/>
      <c r="I44" s="71"/>
      <c r="K44" s="111" t="s">
        <v>38</v>
      </c>
      <c r="L44" s="111"/>
      <c r="M44" s="103">
        <f>250*2</f>
        <v>500</v>
      </c>
      <c r="N44" s="104"/>
    </row>
    <row r="45" spans="1:15">
      <c r="A45" s="5"/>
      <c r="B45" s="5"/>
      <c r="C45" s="6"/>
      <c r="F45" s="70"/>
      <c r="G45" s="70"/>
      <c r="H45" s="71"/>
      <c r="I45" s="71"/>
      <c r="J45" s="34"/>
      <c r="K45" s="34"/>
      <c r="L45" s="34" t="s">
        <v>39</v>
      </c>
      <c r="M45" s="103">
        <f>250*4</f>
        <v>1000</v>
      </c>
      <c r="N45" s="104"/>
    </row>
    <row r="46" spans="1:15">
      <c r="A46" s="5"/>
      <c r="B46" s="5"/>
      <c r="E46" s="75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75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10089.69947368421</v>
      </c>
      <c r="N47" s="113"/>
    </row>
    <row r="48" spans="1:15">
      <c r="A48" s="5"/>
      <c r="B48" s="5"/>
      <c r="E48" s="75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75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75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69"/>
      <c r="C59" s="70"/>
      <c r="D59" s="70"/>
      <c r="E59" s="70"/>
      <c r="F59" s="70"/>
      <c r="G59" s="70"/>
      <c r="I59" s="70"/>
      <c r="J59" s="70"/>
      <c r="K59" s="70"/>
      <c r="L59" s="70"/>
      <c r="M59" s="70"/>
      <c r="N59" s="73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108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109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70D0-0534-429C-A908-39649EEBE764}">
  <sheetPr>
    <pageSetUpPr fitToPage="1"/>
  </sheetPr>
  <dimension ref="A1:S487"/>
  <sheetViews>
    <sheetView topLeftCell="A34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11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71"/>
      <c r="M4" s="71"/>
      <c r="N4" s="9" t="s">
        <v>2</v>
      </c>
    </row>
    <row r="5" spans="1:19">
      <c r="A5" s="5"/>
      <c r="B5" s="5"/>
      <c r="G5" s="10"/>
      <c r="L5" s="71"/>
      <c r="M5" s="7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70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4364.9015789473688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74"/>
      <c r="B11" s="149">
        <f>$M$9</f>
        <v>4364.9015789473688</v>
      </c>
      <c r="C11" s="150"/>
      <c r="D11" s="151" t="s">
        <v>102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131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9</v>
      </c>
      <c r="F16" s="70" t="s">
        <v>5</v>
      </c>
      <c r="G16" s="139" t="s">
        <v>53</v>
      </c>
      <c r="H16" s="95"/>
      <c r="I16" s="70" t="s">
        <v>54</v>
      </c>
      <c r="J16" s="17">
        <v>9</v>
      </c>
      <c r="K16" s="70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/>
      <c r="C20" s="114"/>
      <c r="D20" s="114"/>
      <c r="E20" s="148"/>
      <c r="F20" s="122"/>
      <c r="G20" s="114"/>
      <c r="H20" s="114"/>
      <c r="I20" s="148"/>
      <c r="J20" s="122"/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70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70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70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70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70" t="s">
        <v>24</v>
      </c>
      <c r="G27" s="119" t="s">
        <v>91</v>
      </c>
      <c r="H27" s="120"/>
      <c r="I27" s="120"/>
      <c r="J27" s="24">
        <v>115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92</v>
      </c>
      <c r="D28" s="120"/>
      <c r="E28" s="120"/>
      <c r="F28" s="70" t="s">
        <v>24</v>
      </c>
      <c r="G28" s="119" t="s">
        <v>28</v>
      </c>
      <c r="H28" s="119"/>
      <c r="I28" s="119"/>
      <c r="J28" s="24">
        <v>115</v>
      </c>
      <c r="K28" s="4" t="s">
        <v>29</v>
      </c>
      <c r="N28" s="25"/>
    </row>
    <row r="29" spans="1:14">
      <c r="A29" s="5"/>
      <c r="B29" s="5" t="s">
        <v>5</v>
      </c>
      <c r="C29" s="121"/>
      <c r="D29" s="121"/>
      <c r="E29" s="121"/>
      <c r="F29" s="70" t="s">
        <v>24</v>
      </c>
      <c r="G29" s="119"/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 t="s">
        <v>28</v>
      </c>
      <c r="D30" s="121"/>
      <c r="E30" s="121"/>
      <c r="F30" s="70" t="s">
        <v>24</v>
      </c>
      <c r="G30" s="119" t="s">
        <v>91</v>
      </c>
      <c r="H30" s="120"/>
      <c r="I30" s="120"/>
      <c r="J30" s="24">
        <v>115</v>
      </c>
      <c r="K30" s="4" t="s">
        <v>29</v>
      </c>
      <c r="N30" s="12"/>
    </row>
    <row r="31" spans="1:14" ht="11.25" customHeight="1">
      <c r="A31" s="5"/>
      <c r="B31" s="5" t="s">
        <v>5</v>
      </c>
      <c r="C31" s="119" t="s">
        <v>92</v>
      </c>
      <c r="D31" s="120"/>
      <c r="E31" s="120"/>
      <c r="F31" s="70" t="s">
        <v>24</v>
      </c>
      <c r="G31" s="119" t="s">
        <v>28</v>
      </c>
      <c r="H31" s="120"/>
      <c r="I31" s="120"/>
      <c r="J31" s="24">
        <v>115</v>
      </c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70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 t="s">
        <v>57</v>
      </c>
      <c r="D33" s="120"/>
      <c r="E33" s="120"/>
      <c r="F33" s="70" t="s">
        <v>24</v>
      </c>
      <c r="G33" s="119" t="s">
        <v>58</v>
      </c>
      <c r="H33" s="120"/>
      <c r="I33" s="120"/>
      <c r="J33" s="24">
        <v>150</v>
      </c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70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70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70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70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70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70"/>
      <c r="G40" s="115" t="s">
        <v>30</v>
      </c>
      <c r="H40" s="115"/>
      <c r="I40" s="115"/>
      <c r="J40" s="28">
        <f>SUM(J27:J39)</f>
        <v>610</v>
      </c>
      <c r="K40" s="75"/>
      <c r="L40" s="72" t="s">
        <v>31</v>
      </c>
      <c r="M40" s="103">
        <f>(D24*F24)+(D25*F25)</f>
        <v>1194.27</v>
      </c>
      <c r="N40" s="104"/>
    </row>
    <row r="41" spans="1:15" ht="11.25" customHeight="1">
      <c r="A41" s="5"/>
      <c r="B41" s="5"/>
      <c r="C41" s="6"/>
      <c r="F41" s="70"/>
      <c r="G41" s="91" t="s">
        <v>32</v>
      </c>
      <c r="H41" s="91"/>
      <c r="I41" s="91"/>
      <c r="J41" s="71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70"/>
      <c r="G42" s="91" t="s">
        <v>35</v>
      </c>
      <c r="H42" s="91"/>
      <c r="I42" s="91"/>
      <c r="J42" s="32">
        <f>J40/J41</f>
        <v>64.21052631578948</v>
      </c>
      <c r="K42" s="111" t="s">
        <v>36</v>
      </c>
      <c r="L42" s="116"/>
      <c r="M42" s="117">
        <f>377*4</f>
        <v>1508</v>
      </c>
      <c r="N42" s="118"/>
    </row>
    <row r="43" spans="1:15" ht="15" customHeight="1">
      <c r="A43" s="5"/>
      <c r="B43" s="5"/>
      <c r="C43" s="6"/>
      <c r="F43" s="70"/>
      <c r="G43" s="91" t="s">
        <v>37</v>
      </c>
      <c r="H43" s="91"/>
      <c r="I43" s="91"/>
      <c r="J43" s="33">
        <v>22</v>
      </c>
      <c r="K43" s="75"/>
      <c r="L43" s="34" t="s">
        <v>27</v>
      </c>
      <c r="M43" s="112">
        <f>J42*J43</f>
        <v>1412.6315789473686</v>
      </c>
      <c r="N43" s="113"/>
    </row>
    <row r="44" spans="1:15" ht="11.25" customHeight="1">
      <c r="A44" s="5"/>
      <c r="B44" s="5"/>
      <c r="C44" s="6"/>
      <c r="F44" s="70"/>
      <c r="G44" s="70"/>
      <c r="I44" s="71"/>
      <c r="K44" s="111" t="s">
        <v>38</v>
      </c>
      <c r="L44" s="111"/>
      <c r="M44" s="103">
        <v>250</v>
      </c>
      <c r="N44" s="104"/>
    </row>
    <row r="45" spans="1:15">
      <c r="A45" s="5"/>
      <c r="B45" s="5"/>
      <c r="C45" s="6"/>
      <c r="F45" s="70"/>
      <c r="G45" s="70"/>
      <c r="H45" s="71"/>
      <c r="I45" s="71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75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75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4364.9015789473688</v>
      </c>
      <c r="N47" s="113"/>
    </row>
    <row r="48" spans="1:15">
      <c r="A48" s="5"/>
      <c r="B48" s="5"/>
      <c r="E48" s="75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75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75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69"/>
      <c r="C59" s="70"/>
      <c r="D59" s="70"/>
      <c r="E59" s="70"/>
      <c r="F59" s="70"/>
      <c r="G59" s="70"/>
      <c r="I59" s="70"/>
      <c r="J59" s="70"/>
      <c r="K59" s="70"/>
      <c r="L59" s="70"/>
      <c r="M59" s="70"/>
      <c r="N59" s="73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100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101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D24B-7B92-43CD-9AD7-06AF1189E71A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22">
        <v>10</v>
      </c>
      <c r="N2" s="123"/>
    </row>
    <row r="3" spans="1:19">
      <c r="A3" s="5"/>
      <c r="B3" s="5"/>
      <c r="L3" s="108" t="s">
        <v>1</v>
      </c>
      <c r="M3" s="153"/>
      <c r="N3" s="7">
        <v>7862</v>
      </c>
    </row>
    <row r="4" spans="1:19">
      <c r="A4" s="5"/>
      <c r="B4" s="5"/>
      <c r="L4" s="71"/>
      <c r="M4" s="71"/>
      <c r="N4" s="9" t="s">
        <v>2</v>
      </c>
    </row>
    <row r="5" spans="1:19">
      <c r="A5" s="5"/>
      <c r="B5" s="5"/>
      <c r="G5" s="10"/>
      <c r="L5" s="71"/>
      <c r="M5" s="7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70" t="s">
        <v>5</v>
      </c>
      <c r="L8" s="95" t="s">
        <v>53</v>
      </c>
      <c r="M8" s="95"/>
      <c r="N8" s="12">
        <v>2024</v>
      </c>
    </row>
    <row r="9" spans="1:19" ht="15" customHeight="1">
      <c r="A9" s="5"/>
      <c r="B9" s="5"/>
      <c r="K9" s="91" t="s">
        <v>6</v>
      </c>
      <c r="L9" s="91"/>
      <c r="M9" s="154">
        <f>M47</f>
        <v>4943.8489473684212</v>
      </c>
      <c r="N9" s="155"/>
    </row>
    <row r="10" spans="1:19" ht="13.5" customHeight="1">
      <c r="A10" s="5"/>
      <c r="B10" s="5" t="s">
        <v>7</v>
      </c>
      <c r="N10" s="12"/>
    </row>
    <row r="11" spans="1:19" ht="11.25" customHeight="1">
      <c r="A11" s="74"/>
      <c r="B11" s="149">
        <f>$M$9</f>
        <v>4943.8489473684212</v>
      </c>
      <c r="C11" s="150"/>
      <c r="D11" s="151" t="s">
        <v>99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35" t="s">
        <v>96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</row>
    <row r="14" spans="1:19" ht="11.25" customHeight="1">
      <c r="A14" s="5"/>
      <c r="B14" s="138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9" ht="11.25" customHeight="1">
      <c r="A15" s="5"/>
      <c r="B15" s="138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7"/>
      <c r="S15" s="4" t="s">
        <v>9</v>
      </c>
    </row>
    <row r="16" spans="1:19" ht="11.25" customHeight="1">
      <c r="A16" s="5"/>
      <c r="B16" s="5"/>
      <c r="E16" s="17">
        <v>9</v>
      </c>
      <c r="F16" s="70" t="s">
        <v>5</v>
      </c>
      <c r="G16" s="139" t="s">
        <v>53</v>
      </c>
      <c r="H16" s="95"/>
      <c r="I16" s="70" t="s">
        <v>54</v>
      </c>
      <c r="J16" s="17">
        <v>9</v>
      </c>
      <c r="K16" s="70" t="s">
        <v>10</v>
      </c>
      <c r="L16" s="139" t="s">
        <v>55</v>
      </c>
      <c r="M16" s="95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90" t="s">
        <v>11</v>
      </c>
      <c r="C18" s="143"/>
      <c r="D18" s="18"/>
      <c r="E18" s="144" t="s">
        <v>12</v>
      </c>
      <c r="F18" s="145"/>
      <c r="G18" s="146"/>
      <c r="H18" s="18" t="s">
        <v>13</v>
      </c>
      <c r="I18" s="144" t="s">
        <v>14</v>
      </c>
      <c r="J18" s="146"/>
      <c r="K18" s="18"/>
      <c r="L18" s="144" t="s">
        <v>15</v>
      </c>
      <c r="M18" s="146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7" t="s">
        <v>66</v>
      </c>
      <c r="C20" s="114"/>
      <c r="D20" s="114"/>
      <c r="E20" s="148"/>
      <c r="F20" s="122" t="s">
        <v>97</v>
      </c>
      <c r="G20" s="114"/>
      <c r="H20" s="114"/>
      <c r="I20" s="148"/>
      <c r="J20" s="122">
        <v>6</v>
      </c>
      <c r="K20" s="148"/>
      <c r="L20" s="122"/>
      <c r="M20" s="114"/>
      <c r="N20" s="123"/>
    </row>
    <row r="21" spans="1:14">
      <c r="A21" s="5"/>
      <c r="B21" s="130" t="s">
        <v>16</v>
      </c>
      <c r="C21" s="131"/>
      <c r="D21" s="131"/>
      <c r="E21" s="132"/>
      <c r="F21" s="133" t="s">
        <v>17</v>
      </c>
      <c r="G21" s="131"/>
      <c r="H21" s="131"/>
      <c r="I21" s="132"/>
      <c r="J21" s="133" t="s">
        <v>18</v>
      </c>
      <c r="K21" s="132"/>
      <c r="L21" s="133" t="s">
        <v>19</v>
      </c>
      <c r="M21" s="131"/>
      <c r="N21" s="134"/>
    </row>
    <row r="22" spans="1:14">
      <c r="A22" s="5"/>
      <c r="B22" s="20" t="s">
        <v>20</v>
      </c>
      <c r="E22" s="10"/>
      <c r="N22" s="12"/>
    </row>
    <row r="23" spans="1:14">
      <c r="A23" s="5"/>
      <c r="B23" s="5"/>
      <c r="C23" s="4" t="s">
        <v>21</v>
      </c>
      <c r="E23" s="70"/>
      <c r="F23" s="95" t="s">
        <v>22</v>
      </c>
      <c r="G23" s="95"/>
      <c r="J23" s="10"/>
      <c r="N23" s="12"/>
    </row>
    <row r="24" spans="1:14">
      <c r="A24" s="5"/>
      <c r="B24" s="5" t="s">
        <v>23</v>
      </c>
      <c r="D24" s="21"/>
      <c r="E24" s="70" t="s">
        <v>24</v>
      </c>
      <c r="F24" s="124"/>
      <c r="G24" s="125"/>
      <c r="H24" s="4" t="s">
        <v>25</v>
      </c>
      <c r="J24" s="22"/>
      <c r="M24" s="126"/>
      <c r="N24" s="127"/>
    </row>
    <row r="25" spans="1:14">
      <c r="A25" s="5"/>
      <c r="B25" s="5"/>
      <c r="D25" s="21">
        <v>1</v>
      </c>
      <c r="E25" s="70">
        <v>1</v>
      </c>
      <c r="F25" s="128">
        <v>1194.27</v>
      </c>
      <c r="G25" s="128"/>
      <c r="H25" s="4" t="s">
        <v>26</v>
      </c>
      <c r="J25" s="10"/>
      <c r="M25" s="126"/>
      <c r="N25" s="127"/>
    </row>
    <row r="26" spans="1:14">
      <c r="A26" s="5"/>
      <c r="B26" s="20" t="s">
        <v>27</v>
      </c>
      <c r="D26" s="23"/>
      <c r="E26" s="70"/>
      <c r="F26" s="129"/>
      <c r="G26" s="129"/>
      <c r="M26" s="126"/>
      <c r="N26" s="127"/>
    </row>
    <row r="27" spans="1:14">
      <c r="A27" s="5"/>
      <c r="B27" s="5" t="s">
        <v>5</v>
      </c>
      <c r="C27" s="119" t="s">
        <v>28</v>
      </c>
      <c r="D27" s="119"/>
      <c r="E27" s="119"/>
      <c r="F27" s="70" t="s">
        <v>24</v>
      </c>
      <c r="G27" s="119" t="s">
        <v>91</v>
      </c>
      <c r="H27" s="120"/>
      <c r="I27" s="120"/>
      <c r="J27" s="24">
        <v>115</v>
      </c>
      <c r="K27" s="4" t="s">
        <v>29</v>
      </c>
      <c r="M27" s="126"/>
      <c r="N27" s="127"/>
    </row>
    <row r="28" spans="1:14">
      <c r="A28" s="5"/>
      <c r="B28" s="5" t="s">
        <v>5</v>
      </c>
      <c r="C28" s="119" t="s">
        <v>92</v>
      </c>
      <c r="D28" s="120"/>
      <c r="E28" s="120"/>
      <c r="F28" s="70" t="s">
        <v>24</v>
      </c>
      <c r="G28" s="119" t="s">
        <v>28</v>
      </c>
      <c r="H28" s="119"/>
      <c r="I28" s="119"/>
      <c r="J28" s="24">
        <v>115</v>
      </c>
      <c r="K28" s="4" t="s">
        <v>29</v>
      </c>
      <c r="N28" s="25"/>
    </row>
    <row r="29" spans="1:14">
      <c r="A29" s="5"/>
      <c r="B29" s="5" t="s">
        <v>5</v>
      </c>
      <c r="C29" s="121"/>
      <c r="D29" s="121"/>
      <c r="E29" s="121"/>
      <c r="F29" s="70" t="s">
        <v>24</v>
      </c>
      <c r="G29" s="119"/>
      <c r="H29" s="119"/>
      <c r="I29" s="119"/>
      <c r="J29" s="24"/>
      <c r="K29" s="4" t="s">
        <v>29</v>
      </c>
      <c r="N29" s="12"/>
    </row>
    <row r="30" spans="1:14">
      <c r="A30" s="5"/>
      <c r="B30" s="5" t="s">
        <v>5</v>
      </c>
      <c r="C30" s="121" t="s">
        <v>28</v>
      </c>
      <c r="D30" s="121"/>
      <c r="E30" s="121"/>
      <c r="F30" s="70" t="s">
        <v>24</v>
      </c>
      <c r="G30" s="119" t="s">
        <v>91</v>
      </c>
      <c r="H30" s="120"/>
      <c r="I30" s="120"/>
      <c r="J30" s="24">
        <v>115</v>
      </c>
      <c r="K30" s="4" t="s">
        <v>29</v>
      </c>
      <c r="N30" s="12"/>
    </row>
    <row r="31" spans="1:14" ht="11.25" customHeight="1">
      <c r="A31" s="5"/>
      <c r="B31" s="5" t="s">
        <v>5</v>
      </c>
      <c r="C31" s="119" t="s">
        <v>92</v>
      </c>
      <c r="D31" s="120"/>
      <c r="E31" s="120"/>
      <c r="F31" s="70" t="s">
        <v>24</v>
      </c>
      <c r="G31" s="119" t="s">
        <v>28</v>
      </c>
      <c r="H31" s="120"/>
      <c r="I31" s="120"/>
      <c r="J31" s="24">
        <v>115</v>
      </c>
      <c r="K31" s="4" t="s">
        <v>29</v>
      </c>
      <c r="N31" s="12"/>
    </row>
    <row r="32" spans="1:14">
      <c r="A32" s="5"/>
      <c r="B32" s="5" t="s">
        <v>5</v>
      </c>
      <c r="C32" s="119"/>
      <c r="D32" s="119"/>
      <c r="E32" s="119"/>
      <c r="F32" s="70" t="s">
        <v>24</v>
      </c>
      <c r="G32" s="119"/>
      <c r="H32" s="119"/>
      <c r="I32" s="119"/>
      <c r="J32" s="24"/>
      <c r="K32" s="4" t="s">
        <v>29</v>
      </c>
      <c r="N32" s="12"/>
    </row>
    <row r="33" spans="1:15" ht="10.5" customHeight="1">
      <c r="A33" s="5"/>
      <c r="B33" s="5" t="s">
        <v>5</v>
      </c>
      <c r="C33" s="119" t="s">
        <v>57</v>
      </c>
      <c r="D33" s="120"/>
      <c r="E33" s="120"/>
      <c r="F33" s="70" t="s">
        <v>24</v>
      </c>
      <c r="G33" s="119" t="s">
        <v>58</v>
      </c>
      <c r="H33" s="120"/>
      <c r="I33" s="120"/>
      <c r="J33" s="24">
        <v>400</v>
      </c>
      <c r="K33" s="4" t="s">
        <v>29</v>
      </c>
      <c r="N33" s="12"/>
    </row>
    <row r="34" spans="1:15">
      <c r="A34" s="5"/>
      <c r="B34" s="5" t="s">
        <v>5</v>
      </c>
      <c r="C34" s="119"/>
      <c r="D34" s="119"/>
      <c r="E34" s="119"/>
      <c r="F34" s="70" t="s">
        <v>24</v>
      </c>
      <c r="G34" s="119"/>
      <c r="H34" s="119"/>
      <c r="I34" s="119"/>
      <c r="J34" s="24"/>
      <c r="K34" s="4" t="s">
        <v>29</v>
      </c>
      <c r="N34" s="12"/>
    </row>
    <row r="35" spans="1:15">
      <c r="A35" s="5"/>
      <c r="B35" s="5"/>
      <c r="C35" s="119"/>
      <c r="D35" s="119"/>
      <c r="E35" s="119"/>
      <c r="F35" s="70" t="s">
        <v>24</v>
      </c>
      <c r="G35" s="119"/>
      <c r="H35" s="119"/>
      <c r="I35" s="119"/>
      <c r="J35" s="24"/>
      <c r="K35" s="4" t="s">
        <v>29</v>
      </c>
      <c r="N35" s="12"/>
    </row>
    <row r="36" spans="1:15">
      <c r="A36" s="5"/>
      <c r="B36" s="5"/>
      <c r="C36" s="119"/>
      <c r="D36" s="119"/>
      <c r="E36" s="119"/>
      <c r="F36" s="70" t="s">
        <v>24</v>
      </c>
      <c r="G36" s="119"/>
      <c r="H36" s="119"/>
      <c r="I36" s="119"/>
      <c r="J36" s="24"/>
      <c r="K36" s="4" t="s">
        <v>29</v>
      </c>
      <c r="N36" s="12"/>
    </row>
    <row r="37" spans="1:15">
      <c r="A37" s="5"/>
      <c r="B37" s="5"/>
      <c r="C37" s="119"/>
      <c r="D37" s="119"/>
      <c r="E37" s="119"/>
      <c r="F37" s="26" t="s">
        <v>24</v>
      </c>
      <c r="G37" s="119"/>
      <c r="H37" s="119"/>
      <c r="I37" s="119"/>
      <c r="J37" s="24"/>
      <c r="K37" s="4" t="s">
        <v>29</v>
      </c>
      <c r="N37" s="12"/>
    </row>
    <row r="38" spans="1:15">
      <c r="A38" s="5"/>
      <c r="B38" s="5"/>
      <c r="C38" s="119"/>
      <c r="D38" s="119"/>
      <c r="E38" s="119"/>
      <c r="F38" s="70" t="s">
        <v>24</v>
      </c>
      <c r="G38" s="95"/>
      <c r="H38" s="95"/>
      <c r="I38" s="95"/>
      <c r="J38" s="24"/>
      <c r="K38" s="4" t="s">
        <v>29</v>
      </c>
      <c r="N38" s="12"/>
    </row>
    <row r="39" spans="1:15">
      <c r="A39" s="5"/>
      <c r="B39" s="5"/>
      <c r="C39" s="114"/>
      <c r="D39" s="114"/>
      <c r="E39" s="114"/>
      <c r="F39" s="70" t="s">
        <v>24</v>
      </c>
      <c r="G39" s="114"/>
      <c r="H39" s="114"/>
      <c r="I39" s="114"/>
      <c r="J39" s="27"/>
      <c r="K39" s="4" t="s">
        <v>29</v>
      </c>
      <c r="N39" s="12"/>
    </row>
    <row r="40" spans="1:15" ht="22.5">
      <c r="A40" s="5"/>
      <c r="B40" s="5"/>
      <c r="C40" s="6"/>
      <c r="F40" s="70"/>
      <c r="G40" s="115" t="s">
        <v>30</v>
      </c>
      <c r="H40" s="115"/>
      <c r="I40" s="115"/>
      <c r="J40" s="28">
        <f>SUM(J27:J39)</f>
        <v>860</v>
      </c>
      <c r="K40" s="75"/>
      <c r="L40" s="72" t="s">
        <v>31</v>
      </c>
      <c r="M40" s="103">
        <f>(D24*F24)+(D25*F25)</f>
        <v>1194.27</v>
      </c>
      <c r="N40" s="104"/>
    </row>
    <row r="41" spans="1:15" ht="11.25" customHeight="1">
      <c r="A41" s="5"/>
      <c r="B41" s="5"/>
      <c r="C41" s="6"/>
      <c r="F41" s="70"/>
      <c r="G41" s="91" t="s">
        <v>32</v>
      </c>
      <c r="H41" s="91"/>
      <c r="I41" s="91"/>
      <c r="J41" s="71">
        <v>9.5</v>
      </c>
      <c r="K41" s="111" t="s">
        <v>33</v>
      </c>
      <c r="L41" s="116"/>
      <c r="M41" s="117" t="s">
        <v>34</v>
      </c>
      <c r="N41" s="118"/>
    </row>
    <row r="42" spans="1:15" ht="10.5" customHeight="1">
      <c r="A42" s="5"/>
      <c r="B42" s="5"/>
      <c r="C42" s="6"/>
      <c r="F42" s="70"/>
      <c r="G42" s="91" t="s">
        <v>35</v>
      </c>
      <c r="H42" s="91"/>
      <c r="I42" s="91"/>
      <c r="J42" s="32">
        <f>J40/J41</f>
        <v>90.526315789473685</v>
      </c>
      <c r="K42" s="111" t="s">
        <v>36</v>
      </c>
      <c r="L42" s="116"/>
      <c r="M42" s="117">
        <f>377*4</f>
        <v>1508</v>
      </c>
      <c r="N42" s="118"/>
    </row>
    <row r="43" spans="1:15" ht="15" customHeight="1">
      <c r="A43" s="5"/>
      <c r="B43" s="5"/>
      <c r="C43" s="6"/>
      <c r="F43" s="70"/>
      <c r="G43" s="91" t="s">
        <v>37</v>
      </c>
      <c r="H43" s="91"/>
      <c r="I43" s="91"/>
      <c r="J43" s="33">
        <v>22</v>
      </c>
      <c r="K43" s="75"/>
      <c r="L43" s="34" t="s">
        <v>27</v>
      </c>
      <c r="M43" s="112">
        <f>J42*J43</f>
        <v>1991.578947368421</v>
      </c>
      <c r="N43" s="113"/>
    </row>
    <row r="44" spans="1:15" ht="11.25" customHeight="1">
      <c r="A44" s="5"/>
      <c r="B44" s="5"/>
      <c r="C44" s="6"/>
      <c r="F44" s="70"/>
      <c r="G44" s="70"/>
      <c r="I44" s="71"/>
      <c r="K44" s="111" t="s">
        <v>38</v>
      </c>
      <c r="L44" s="111"/>
      <c r="M44" s="103">
        <v>250</v>
      </c>
      <c r="N44" s="104"/>
    </row>
    <row r="45" spans="1:15">
      <c r="A45" s="5"/>
      <c r="B45" s="5"/>
      <c r="C45" s="6"/>
      <c r="F45" s="70"/>
      <c r="G45" s="70"/>
      <c r="H45" s="71"/>
      <c r="I45" s="71"/>
      <c r="J45" s="34"/>
      <c r="K45" s="34"/>
      <c r="L45" s="34" t="s">
        <v>39</v>
      </c>
      <c r="M45" s="103"/>
      <c r="N45" s="104"/>
    </row>
    <row r="46" spans="1:15">
      <c r="A46" s="5"/>
      <c r="B46" s="5"/>
      <c r="E46" s="75"/>
      <c r="F46" s="102"/>
      <c r="G46" s="102"/>
      <c r="H46" s="34"/>
      <c r="I46" s="34"/>
      <c r="J46" s="10"/>
      <c r="K46" s="111" t="s">
        <v>40</v>
      </c>
      <c r="L46" s="111" t="s">
        <v>40</v>
      </c>
      <c r="M46" s="103"/>
      <c r="N46" s="104"/>
      <c r="O46" s="35"/>
    </row>
    <row r="47" spans="1:15">
      <c r="A47" s="5"/>
      <c r="B47" s="5"/>
      <c r="E47" s="75"/>
      <c r="F47" s="102"/>
      <c r="G47" s="102"/>
      <c r="H47" s="34"/>
      <c r="I47" s="34"/>
      <c r="J47" s="34"/>
      <c r="K47" s="111" t="s">
        <v>41</v>
      </c>
      <c r="L47" s="111"/>
      <c r="M47" s="112">
        <f>SUM(M40:N46)</f>
        <v>4943.8489473684212</v>
      </c>
      <c r="N47" s="113"/>
    </row>
    <row r="48" spans="1:15">
      <c r="A48" s="5"/>
      <c r="B48" s="5"/>
      <c r="E48" s="75"/>
      <c r="F48" s="102"/>
      <c r="G48" s="102"/>
      <c r="H48" s="34"/>
      <c r="I48" s="34"/>
      <c r="J48" s="34"/>
      <c r="M48" s="103"/>
      <c r="N48" s="104"/>
    </row>
    <row r="49" spans="1:14">
      <c r="A49" s="5"/>
      <c r="B49" s="5"/>
      <c r="C49" s="10"/>
      <c r="E49" s="75"/>
      <c r="F49" s="102"/>
      <c r="G49" s="102"/>
      <c r="H49" s="34"/>
      <c r="I49" s="34"/>
      <c r="J49" s="34"/>
      <c r="M49" s="105"/>
      <c r="N49" s="106"/>
    </row>
    <row r="50" spans="1:14">
      <c r="A50" s="5"/>
      <c r="B50" s="36" t="s">
        <v>42</v>
      </c>
      <c r="C50" s="37"/>
      <c r="D50" s="37"/>
      <c r="E50" s="37"/>
      <c r="F50" s="37"/>
      <c r="G50" s="38"/>
      <c r="H50" s="34"/>
      <c r="I50" s="34"/>
      <c r="J50" s="34"/>
      <c r="L50" s="75"/>
      <c r="M50" s="39"/>
      <c r="N50" s="40"/>
    </row>
    <row r="51" spans="1:14">
      <c r="A51" s="5"/>
      <c r="B51" s="41"/>
      <c r="C51" s="42"/>
      <c r="D51" s="42"/>
      <c r="E51" s="42"/>
      <c r="F51" s="42"/>
      <c r="G51" s="43"/>
      <c r="N51" s="12"/>
    </row>
    <row r="52" spans="1:14">
      <c r="A52" s="5"/>
      <c r="B52" s="44"/>
      <c r="C52" s="42"/>
      <c r="D52" s="42"/>
      <c r="E52" s="42"/>
      <c r="F52" s="42"/>
      <c r="G52" s="43"/>
      <c r="N52" s="12"/>
    </row>
    <row r="53" spans="1:14">
      <c r="A53" s="5"/>
      <c r="B53" s="44"/>
      <c r="C53" s="42"/>
      <c r="D53" s="42"/>
      <c r="E53" s="42"/>
      <c r="F53" s="42"/>
      <c r="G53" s="43"/>
      <c r="N53" s="12"/>
    </row>
    <row r="54" spans="1:14">
      <c r="A54" s="5"/>
      <c r="B54" s="44"/>
      <c r="C54" s="42"/>
      <c r="D54" s="42"/>
      <c r="E54" s="42"/>
      <c r="F54" s="42"/>
      <c r="G54" s="43"/>
      <c r="H54" s="45"/>
      <c r="N54" s="12"/>
    </row>
    <row r="55" spans="1:14">
      <c r="A55" s="5"/>
      <c r="B55" s="46"/>
      <c r="C55" s="27"/>
      <c r="D55" s="27"/>
      <c r="E55" s="27"/>
      <c r="F55" s="27"/>
      <c r="G55" s="47"/>
      <c r="N55" s="12"/>
    </row>
    <row r="56" spans="1:14">
      <c r="A56" s="5"/>
      <c r="B56" s="46"/>
      <c r="C56" s="27"/>
      <c r="D56" s="27"/>
      <c r="E56" s="27"/>
      <c r="F56" s="27"/>
      <c r="G56" s="47"/>
      <c r="N56" s="12"/>
    </row>
    <row r="57" spans="1:14">
      <c r="A57" s="5"/>
      <c r="B57" s="46"/>
      <c r="C57" s="27"/>
      <c r="D57" s="27"/>
      <c r="E57" s="27"/>
      <c r="F57" s="27"/>
      <c r="G57" s="47"/>
      <c r="N57" s="12"/>
    </row>
    <row r="58" spans="1:14">
      <c r="A58" s="5"/>
      <c r="B58" s="107" t="s">
        <v>43</v>
      </c>
      <c r="C58" s="108"/>
      <c r="D58" s="108"/>
      <c r="E58" s="108"/>
      <c r="F58" s="108"/>
      <c r="G58" s="108"/>
      <c r="I58" s="109" t="s">
        <v>44</v>
      </c>
      <c r="J58" s="109"/>
      <c r="K58" s="109"/>
      <c r="L58" s="109"/>
      <c r="M58" s="109"/>
      <c r="N58" s="110"/>
    </row>
    <row r="59" spans="1:14" ht="1.5" customHeight="1">
      <c r="A59" s="5"/>
      <c r="B59" s="69"/>
      <c r="C59" s="70"/>
      <c r="D59" s="70"/>
      <c r="E59" s="70"/>
      <c r="F59" s="70"/>
      <c r="G59" s="70"/>
      <c r="I59" s="70"/>
      <c r="J59" s="70"/>
      <c r="K59" s="70"/>
      <c r="L59" s="70"/>
      <c r="M59" s="70"/>
      <c r="N59" s="73"/>
    </row>
    <row r="60" spans="1:14" ht="11.25" hidden="1" customHeight="1">
      <c r="A60" s="5"/>
      <c r="B60" s="90"/>
      <c r="C60" s="91"/>
      <c r="D60" s="91"/>
      <c r="E60" s="91"/>
      <c r="F60" s="91"/>
      <c r="G60" s="91"/>
      <c r="N60" s="12"/>
    </row>
    <row r="61" spans="1:14" ht="16.5" customHeight="1">
      <c r="A61" s="5"/>
      <c r="B61" s="94" t="s">
        <v>45</v>
      </c>
      <c r="C61" s="95"/>
      <c r="D61" s="95"/>
      <c r="E61" s="95"/>
      <c r="F61" s="95"/>
      <c r="G61" s="95"/>
      <c r="I61" s="95" t="s">
        <v>98</v>
      </c>
      <c r="J61" s="95"/>
      <c r="K61" s="95"/>
      <c r="L61" s="95"/>
      <c r="M61" s="95"/>
      <c r="N61" s="96"/>
    </row>
    <row r="62" spans="1:14">
      <c r="A62" s="5"/>
      <c r="B62" s="90" t="s">
        <v>46</v>
      </c>
      <c r="C62" s="91"/>
      <c r="D62" s="91"/>
      <c r="E62" s="91"/>
      <c r="F62" s="91"/>
      <c r="G62" s="91"/>
      <c r="I62" s="97" t="s">
        <v>46</v>
      </c>
      <c r="J62" s="97"/>
      <c r="K62" s="97"/>
      <c r="L62" s="97"/>
      <c r="M62" s="97"/>
      <c r="N62" s="98"/>
    </row>
    <row r="63" spans="1:14" ht="26.25" customHeight="1">
      <c r="A63" s="5"/>
      <c r="B63" s="99" t="s">
        <v>47</v>
      </c>
      <c r="C63" s="100"/>
      <c r="D63" s="100"/>
      <c r="E63" s="100"/>
      <c r="F63" s="100"/>
      <c r="G63" s="100"/>
      <c r="I63" s="100" t="s">
        <v>49</v>
      </c>
      <c r="J63" s="100"/>
      <c r="K63" s="100"/>
      <c r="L63" s="100"/>
      <c r="M63" s="100"/>
      <c r="N63" s="101"/>
    </row>
    <row r="64" spans="1:14" ht="2.25" customHeight="1">
      <c r="A64" s="5"/>
      <c r="B64" s="90" t="s">
        <v>48</v>
      </c>
      <c r="C64" s="91"/>
      <c r="D64" s="91"/>
      <c r="E64" s="91"/>
      <c r="F64" s="91"/>
      <c r="G64" s="91"/>
      <c r="I64" s="92" t="s">
        <v>83</v>
      </c>
      <c r="J64" s="92"/>
      <c r="K64" s="92"/>
      <c r="L64" s="92"/>
      <c r="M64" s="92"/>
      <c r="N64" s="93"/>
    </row>
    <row r="65" spans="1:14" ht="0.75" hidden="1" customHeight="1">
      <c r="A65" s="5"/>
      <c r="B65" s="5"/>
      <c r="N65" s="12"/>
    </row>
    <row r="66" spans="1:14" ht="14.25" customHeight="1" thickBot="1">
      <c r="A66" s="50"/>
      <c r="B66" s="50"/>
      <c r="C66" s="51"/>
      <c r="D66" s="51"/>
      <c r="E66" s="51"/>
      <c r="F66" s="51"/>
      <c r="G66" s="51"/>
      <c r="H66" s="51"/>
      <c r="I66" s="51" t="s">
        <v>50</v>
      </c>
      <c r="J66" s="51">
        <v>7862</v>
      </c>
      <c r="K66" s="51"/>
      <c r="L66" s="52"/>
      <c r="M66" s="52"/>
      <c r="N66" s="53"/>
    </row>
    <row r="67" spans="1:14" ht="36" customHeight="1">
      <c r="N67" s="4" t="s">
        <v>51</v>
      </c>
    </row>
    <row r="487" spans="4:4">
      <c r="D487" s="54" t="s">
        <v>52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DMFM 18</vt:lpstr>
      <vt:lpstr>OMMH 17</vt:lpstr>
      <vt:lpstr>DMFM 16</vt:lpstr>
      <vt:lpstr>PAER 15</vt:lpstr>
      <vt:lpstr>DMFM 14</vt:lpstr>
      <vt:lpstr>CAFF 13</vt:lpstr>
      <vt:lpstr>DMFM 12</vt:lpstr>
      <vt:lpstr>LEHS 11</vt:lpstr>
      <vt:lpstr>OMMH 10</vt:lpstr>
      <vt:lpstr>FJDDUDV 9</vt:lpstr>
      <vt:lpstr>SAGR 8</vt:lpstr>
      <vt:lpstr>ANMS 7</vt:lpstr>
      <vt:lpstr>MNGM 6</vt:lpstr>
      <vt:lpstr>AGBS 5</vt:lpstr>
      <vt:lpstr>NJHV 4</vt:lpstr>
      <vt:lpstr>OMMH 3</vt:lpstr>
      <vt:lpstr>DMFM 2</vt:lpstr>
      <vt:lpstr>MDSHM 1</vt:lpstr>
      <vt:lpstr>'AGBS 5'!Área_de_impresión</vt:lpstr>
      <vt:lpstr>'ANMS 7'!Área_de_impresión</vt:lpstr>
      <vt:lpstr>'CAFF 13'!Área_de_impresión</vt:lpstr>
      <vt:lpstr>'DMFM 12'!Área_de_impresión</vt:lpstr>
      <vt:lpstr>'DMFM 14'!Área_de_impresión</vt:lpstr>
      <vt:lpstr>'DMFM 16'!Área_de_impresión</vt:lpstr>
      <vt:lpstr>'DMFM 18'!Área_de_impresión</vt:lpstr>
      <vt:lpstr>'DMFM 2'!Área_de_impresión</vt:lpstr>
      <vt:lpstr>'FJDDUDV 9'!Área_de_impresión</vt:lpstr>
      <vt:lpstr>'LEHS 11'!Área_de_impresión</vt:lpstr>
      <vt:lpstr>'MDSHM 1'!Área_de_impresión</vt:lpstr>
      <vt:lpstr>'MNGM 6'!Área_de_impresión</vt:lpstr>
      <vt:lpstr>'NJHV 4'!Área_de_impresión</vt:lpstr>
      <vt:lpstr>'OMMH 10'!Área_de_impresión</vt:lpstr>
      <vt:lpstr>'OMMH 17'!Área_de_impresión</vt:lpstr>
      <vt:lpstr>'OMMH 3'!Área_de_impresión</vt:lpstr>
      <vt:lpstr>'PAER 15'!Área_de_impresión</vt:lpstr>
      <vt:lpstr>'SAGR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2024-07-17T21:10:01Z</cp:lastPrinted>
  <dcterms:created xsi:type="dcterms:W3CDTF">2024-07-01T17:20:11Z</dcterms:created>
  <dcterms:modified xsi:type="dcterms:W3CDTF">2024-08-06T17:46:56Z</dcterms:modified>
</cp:coreProperties>
</file>