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ATICOS 2024\"/>
    </mc:Choice>
  </mc:AlternateContent>
  <xr:revisionPtr revIDLastSave="0" documentId="13_ncr:1_{42064129-E5B3-474B-BC24-EC672F441FF9}" xr6:coauthVersionLast="47" xr6:coauthVersionMax="47" xr10:uidLastSave="{00000000-0000-0000-0000-000000000000}"/>
  <bookViews>
    <workbookView xWindow="-120" yWindow="-120" windowWidth="29040" windowHeight="15720" xr2:uid="{FC7FD21B-FA87-4242-99EE-C009716B9D73}"/>
  </bookViews>
  <sheets>
    <sheet name="OMMH 12" sheetId="12" r:id="rId1"/>
    <sheet name="LEHS 11" sheetId="11" r:id="rId2"/>
    <sheet name="DMFM 10" sheetId="10" r:id="rId3"/>
    <sheet name="CAFF 9" sheetId="9" r:id="rId4"/>
    <sheet name="NJHV 8" sheetId="8" r:id="rId5"/>
    <sheet name="PAER 7" sheetId="7" r:id="rId6"/>
    <sheet name="OMMH 6" sheetId="6" r:id="rId7"/>
    <sheet name="MNGM 5" sheetId="5" r:id="rId8"/>
    <sheet name="ANMS 4" sheetId="4" r:id="rId9"/>
    <sheet name="MECS 3" sheetId="3" r:id="rId10"/>
    <sheet name="DMFM 2" sheetId="2" r:id="rId11"/>
    <sheet name="DMFM 1" sheetId="1" r:id="rId12"/>
  </sheets>
  <definedNames>
    <definedName name="_xlnm.Print_Area" localSheetId="8">'ANMS 4'!$B$1:$N$66</definedName>
    <definedName name="_xlnm.Print_Area" localSheetId="3">'CAFF 9'!$B$1:$N$66</definedName>
    <definedName name="_xlnm.Print_Area" localSheetId="11">'DMFM 1'!$B$1:$N$66</definedName>
    <definedName name="_xlnm.Print_Area" localSheetId="2">'DMFM 10'!$B$1:$N$66</definedName>
    <definedName name="_xlnm.Print_Area" localSheetId="10">'DMFM 2'!$B$1:$N$66</definedName>
    <definedName name="_xlnm.Print_Area" localSheetId="1">'LEHS 11'!$B$1:$N$66</definedName>
    <definedName name="_xlnm.Print_Area" localSheetId="9">'MECS 3'!$B$1:$N$66</definedName>
    <definedName name="_xlnm.Print_Area" localSheetId="7">'MNGM 5'!$B$1:$N$66</definedName>
    <definedName name="_xlnm.Print_Area" localSheetId="4">'NJHV 8'!$B$1:$N$66</definedName>
    <definedName name="_xlnm.Print_Area" localSheetId="0">'OMMH 12'!$B$1:$N$66</definedName>
    <definedName name="_xlnm.Print_Area" localSheetId="6">'OMMH 6'!$B$1:$N$66</definedName>
    <definedName name="_xlnm.Print_Area" localSheetId="5">'PAER 7'!$B$1:$N$66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2" l="1"/>
  <c r="M40" i="12"/>
  <c r="J40" i="12"/>
  <c r="J42" i="12" s="1"/>
  <c r="M43" i="12" s="1"/>
  <c r="M42" i="11"/>
  <c r="M40" i="11"/>
  <c r="J40" i="11"/>
  <c r="J42" i="11" s="1"/>
  <c r="M43" i="11" s="1"/>
  <c r="M45" i="10"/>
  <c r="M40" i="10"/>
  <c r="J40" i="10"/>
  <c r="J42" i="10" s="1"/>
  <c r="M43" i="10" s="1"/>
  <c r="M45" i="9"/>
  <c r="M44" i="9"/>
  <c r="M42" i="9"/>
  <c r="M40" i="9"/>
  <c r="J40" i="9"/>
  <c r="J42" i="9" s="1"/>
  <c r="M43" i="9" s="1"/>
  <c r="M40" i="8"/>
  <c r="M45" i="8"/>
  <c r="M44" i="8"/>
  <c r="M42" i="8"/>
  <c r="J40" i="8"/>
  <c r="J42" i="8" s="1"/>
  <c r="M43" i="8" s="1"/>
  <c r="M42" i="7"/>
  <c r="M40" i="7"/>
  <c r="J40" i="7"/>
  <c r="J42" i="7" s="1"/>
  <c r="M43" i="7" s="1"/>
  <c r="M42" i="6"/>
  <c r="M40" i="6"/>
  <c r="J40" i="6"/>
  <c r="J42" i="6" s="1"/>
  <c r="M43" i="6" s="1"/>
  <c r="M47" i="6" s="1"/>
  <c r="M9" i="6" s="1"/>
  <c r="B11" i="6" s="1"/>
  <c r="M45" i="2"/>
  <c r="M45" i="5"/>
  <c r="M40" i="5"/>
  <c r="J40" i="5"/>
  <c r="J42" i="5" s="1"/>
  <c r="M43" i="5" s="1"/>
  <c r="M45" i="4"/>
  <c r="M40" i="4"/>
  <c r="J40" i="4"/>
  <c r="J42" i="4" s="1"/>
  <c r="M43" i="4" s="1"/>
  <c r="M45" i="3"/>
  <c r="M40" i="3"/>
  <c r="J40" i="3"/>
  <c r="J42" i="3" s="1"/>
  <c r="M43" i="3" s="1"/>
  <c r="M40" i="2"/>
  <c r="J40" i="2"/>
  <c r="J42" i="2" s="1"/>
  <c r="M43" i="2" s="1"/>
  <c r="M45" i="1"/>
  <c r="M44" i="1"/>
  <c r="M42" i="1"/>
  <c r="M40" i="1"/>
  <c r="J40" i="1"/>
  <c r="J42" i="1" s="1"/>
  <c r="M43" i="1" s="1"/>
  <c r="M47" i="12" l="1"/>
  <c r="M9" i="12" s="1"/>
  <c r="B11" i="12" s="1"/>
  <c r="M47" i="11"/>
  <c r="M9" i="11" s="1"/>
  <c r="B11" i="11" s="1"/>
  <c r="M47" i="10"/>
  <c r="M9" i="10" s="1"/>
  <c r="B11" i="10" s="1"/>
  <c r="M47" i="9"/>
  <c r="M9" i="9" s="1"/>
  <c r="B11" i="9" s="1"/>
  <c r="M47" i="8"/>
  <c r="M9" i="8" s="1"/>
  <c r="B11" i="8" s="1"/>
  <c r="M47" i="7"/>
  <c r="M9" i="7" s="1"/>
  <c r="B11" i="7" s="1"/>
  <c r="M47" i="2"/>
  <c r="M9" i="2" s="1"/>
  <c r="B11" i="2" s="1"/>
  <c r="M47" i="5"/>
  <c r="M9" i="5" s="1"/>
  <c r="B11" i="5" s="1"/>
  <c r="M47" i="4"/>
  <c r="M9" i="4" s="1"/>
  <c r="B11" i="4" s="1"/>
  <c r="M47" i="3"/>
  <c r="M9" i="3" s="1"/>
  <c r="B11" i="3" s="1"/>
  <c r="M47" i="1"/>
  <c r="M9" i="1" s="1"/>
  <c r="B11" i="1" s="1"/>
</calcChain>
</file>

<file path=xl/sharedStrings.xml><?xml version="1.0" encoding="utf-8"?>
<sst xmlns="http://schemas.openxmlformats.org/spreadsheetml/2006/main" count="1325" uniqueCount="109">
  <si>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</si>
  <si>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</si>
  <si>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</si>
  <si>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</si>
  <si>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</si>
  <si>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</si>
  <si>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</si>
  <si>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</si>
  <si>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</si>
  <si>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</si>
  <si>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</si>
  <si>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</si>
  <si>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</si>
  <si>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</si>
  <si>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</si>
  <si>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</si>
  <si>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</si>
  <si>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 xml:space="preserve">HONDA </t>
  </si>
  <si>
    <t xml:space="preserve">PAILOT 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</si>
  <si>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</si>
  <si>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</si>
  <si>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</si>
  <si>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</si>
  <si>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</si>
  <si>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</si>
  <si>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</si>
  <si>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</si>
  <si>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</si>
  <si>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</si>
  <si>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</si>
  <si>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</si>
  <si>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</si>
  <si>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 xml:space="preserve">AEROPUERTO MTY </t>
  </si>
  <si>
    <t>Km..</t>
  </si>
  <si>
    <t>AEROPUERTO MTY</t>
  </si>
  <si>
    <t xml:space="preserve">CDMX </t>
  </si>
  <si>
    <t>CDMX</t>
  </si>
  <si>
    <t xml:space="preserve">AEROPUERTO CDMX </t>
  </si>
  <si>
    <t>Kilometros por recorrer</t>
  </si>
  <si>
    <t xml:space="preserve">Hospedaje y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</si>
  <si>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</si>
  <si>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</si>
  <si>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</si>
  <si>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</si>
  <si>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</si>
  <si>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</si>
  <si>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</si>
  <si>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</si>
  <si>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</si>
  <si>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</si>
  <si>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</si>
  <si>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</si>
  <si>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</si>
  <si>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</si>
  <si>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 xml:space="preserve">DULCE MARIA FUENTES MANCILLAS </t>
  </si>
  <si>
    <t>N  o  m  b  r  e</t>
  </si>
  <si>
    <t xml:space="preserve">DIRECTORA DE ADMINISTRACION Y FINANZAS </t>
  </si>
  <si>
    <t xml:space="preserve">COMSIONADA PRESIDENTA </t>
  </si>
  <si>
    <t>P u e s t o</t>
  </si>
  <si>
    <t>AUXILIAR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</si>
  <si>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</si>
  <si>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</si>
  <si>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</si>
  <si>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AGOSTO</t>
  </si>
  <si>
    <t xml:space="preserve">AGOSTO </t>
  </si>
  <si>
    <t xml:space="preserve">8 TAXIS </t>
  </si>
  <si>
    <t>(DIESCIESEIS MIL DOSCIENTOS VENITI TRES PESOS  11/100 MN)</t>
  </si>
  <si>
    <t xml:space="preserve">4 TAXIS </t>
  </si>
  <si>
    <t>MONTERREY</t>
  </si>
  <si>
    <t>AEROPUERTO GUANAJUATO</t>
  </si>
  <si>
    <t xml:space="preserve">GUANAJUATO </t>
  </si>
  <si>
    <t xml:space="preserve">TRANSITO LOCAL </t>
  </si>
  <si>
    <t xml:space="preserve">DIRECTORA DE ADMINISTRACIÓN Y FINANZAS </t>
  </si>
  <si>
    <t xml:space="preserve">MARÍA ESTHER CARREÓN SERNA </t>
  </si>
  <si>
    <t>(CUATRO MIL QUINIENTOS OCHENTA Y DOS  PESOS  81/100 MN)</t>
  </si>
  <si>
    <t>ALANI NAVIL MARTINEZ SIERRA</t>
  </si>
  <si>
    <t xml:space="preserve">OFICIAL MAYOR </t>
  </si>
  <si>
    <t xml:space="preserve">DIRECTORA JURIDICA </t>
  </si>
  <si>
    <t>FORO REFORMA CONSTITUCIONAL, RETOS Y DESAFIOS DE LOS ORGANOS DE TRANSPARENCIA DE MÉXICO LOS DIAS 19, 20 Y 21 DE AGOSTO 2024, EN GIANAJUATO.</t>
  </si>
  <si>
    <t>(OCHO MIL CINCUENTA Y SIETE PESOS  05/100 MN)</t>
  </si>
  <si>
    <t>(SEIS MIL NOVECIENTOS SETENTA Y UN PESOS 35/100 MN)</t>
  </si>
  <si>
    <t xml:space="preserve">MELISSA NAYELI GARCIA MATA </t>
  </si>
  <si>
    <t>(CUATRO MIL QUINIENTOS OCHENTA Y DOS  PESOS 81/100 MN)</t>
  </si>
  <si>
    <t xml:space="preserve">OSCAR MANUEL MORALES HERNADEZ </t>
  </si>
  <si>
    <t xml:space="preserve">AUXILIAR DE RECURSOS MATERIALES Y SERVICIOS GENERALES </t>
  </si>
  <si>
    <t>(TRES MIL CIENTO NOVENTA Y CUATRO  PESOS  06/100 MN)</t>
  </si>
  <si>
    <t xml:space="preserve">TRASLADOS AL AEROPUERTO DE MONTERREY AL PERSONAL ADMINISTRATIVO DEL ICAI </t>
  </si>
  <si>
    <t xml:space="preserve">PEDRO ARNOLDO ESTEVEZ REYES </t>
  </si>
  <si>
    <t xml:space="preserve">AUXILIAR DE PRESIDENCIA </t>
  </si>
  <si>
    <t>(DOS MIL TRESCIENTOS NOVENTA Y NUEVE PESOS  79/100 MN)</t>
  </si>
  <si>
    <t>VI CUMBRE NACIONAL DE ESTADO ABIERTO: ABRAMOS MÉXICO HACIA UN ESTADO ABIERTO , QUE SE LLEVARA ACABO EN LA CDMX LOS DIAS 27 AL 30 AGOSTO 2024.</t>
  </si>
  <si>
    <t xml:space="preserve">NÉSTOR JONATHAN HURTADO VERA </t>
  </si>
  <si>
    <t xml:space="preserve">DIRECTOR DE PLANEACIÓN Y FORTALECIMIENTO INSTITUCIONAL </t>
  </si>
  <si>
    <t>(QUINCE MIL TRESCIENTOS SEIS PESOS  49/100 MN)</t>
  </si>
  <si>
    <t>VI CUMBRE NACIONAL DE ESTADO ABIERTO: ABRAMOS MÉXICO HACIA UN ESTADO ABIERTO , QUE SE LLEVARA ACABO EN LA CDMX LOS DIAS 28 AL 31 AGOSTO 2024.</t>
  </si>
  <si>
    <t xml:space="preserve">6 TAXIS </t>
  </si>
  <si>
    <t xml:space="preserve">DIRECTOR GENERAL </t>
  </si>
  <si>
    <t>(DIESCINUEVE MIL SETESCIENTOS CUARENTA Y SEIS  PESOS  42/100 MN)</t>
  </si>
  <si>
    <t xml:space="preserve">15 TAXIS </t>
  </si>
  <si>
    <t xml:space="preserve">COMISIONADA PRESIDENTA </t>
  </si>
  <si>
    <t>SEGUNDA SESIÓN ORDINARIA DEL CONSEJO NACIONAL DEL SNT Y VI CUMBRE NACIONAL DE ESTADO ABIERTO: ABRAMOS MÉXICO HACIA UN ESTADO ABIERTO , QUE SE LLEVARA ACABO EN LA CDMX LOS DIAS 26  AL 30 AGOSTO 2024.</t>
  </si>
  <si>
    <t>(VEINTICUATRO MIL DOSCIENTOS SESENTA Y NUEVE   PESOS  73/100 MN)</t>
  </si>
  <si>
    <t xml:space="preserve">LEYVER ENRIQUE HERNANDEZ SUAREZ </t>
  </si>
  <si>
    <t xml:space="preserve">SUBDIRECTOR DE RECURSOS MATERIAL Y SERVICIOS GENERALES </t>
  </si>
  <si>
    <t>(TRES MIL CIENTO NOVENTA Y CUATRO  PESOS 06/100 MN)</t>
  </si>
  <si>
    <t>TRASLADOS DE LA COMISIONADA PRESIDENTA DEL  AEROPUERTO DE MONTERREY A SALTILLO EL 30 AGOSTO 2024.</t>
  </si>
  <si>
    <t>TRASLADOS DE PERSONAL ADMINISTRATIVO DEL ICAI DE SALTILLO AL AEROPUERTO DE MONTERREY EL DIA 26 AGOSTO 2024.</t>
  </si>
  <si>
    <t xml:space="preserve">AUXILIAR  DE RECURSOS MATERIAL Y SERVICIOS GENERALES </t>
  </si>
  <si>
    <t xml:space="preserve">CARLOS ANTONIO FRANCO FLORES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</si>
</sst>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9" fillId="0" borderId="0" xfId="2" applyFont="1" applyAlignment="1">
      <alignment horizontal="center"/>
    </xf>
    <xf numFmtId="0" fontId="3" fillId="0" borderId="15" xfId="2" applyFont="1" applyBorder="1"/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2" applyFont="1" applyAlignment="1">
      <alignment horizontal="right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8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wrapText="1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0" fontId="3" fillId="0" borderId="15" xfId="2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0" fontId="9" fillId="0" borderId="15" xfId="2" applyFont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3" fillId="0" borderId="14" xfId="2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2" borderId="14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17" fontId="3" fillId="0" borderId="11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0" fontId="5" fillId="0" borderId="7" xfId="2" applyFont="1" applyBorder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</cellXfs>
  <cellStyles count="4">
    <cellStyle name="Moneda" xfId="1" builtinId="4"/>
    <cellStyle name="Moneda 2 2" xfId="3" xr:uid="{71D8172F-F285-42E4-B50D-58873736AF79}"/>
    <cellStyle name="Normal" xfId="0" builtinId="0"/>
    <cellStyle name="Normal 2 2" xfId="2" xr:uid="{886B5069-A096-43A5-AA25-D1D2437AB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92D62DF-D445-4B58-A9F0-4FB36315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7949A16-09D9-4941-80C6-EA8E0340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0AD42A3-2828-435B-B649-9A930702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BC21AD63-1D02-4F2E-9B04-57D557DF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381800B5-3A33-4F3F-BD69-A721346D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E500C862-D867-4E3A-B8B6-5349426F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68C81C2-7DD1-4182-88EC-C6C55383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A9B68092-2F98-448B-B0D5-DEA786C7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D332156C-CD16-4458-A691-23C54984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EBA58ECD-985E-4F04-B781-3DD6274C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86D4F1A-6E3A-4306-9D22-6985671D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3F30364E-8F85-41B9-99E3-BF25BB2F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5BFCC95-DC2F-4562-B7A6-DDC3399D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14CFD466-9DF0-418F-B854-E5ACEC2D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E808002E-6FA8-4471-88EC-B496F317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F8C177C-5668-4A36-A5A5-8C268715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FEAECC96-52F2-4D59-8AB6-37952304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1D0F278-6FA5-4345-8C6A-FE00AE8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2FD847EF-0DDA-4A12-AA38-5C3E5A78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2757FC5-4C7C-44EA-A6B5-D71DB5E0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291AF44-B277-4D68-A3CB-0141C0E3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4B7BD08-8B2B-4F82-92A4-CA64947D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18DE7E1-503D-4F28-A459-7A29FAB8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6B5A497F-BD50-4FE3-9A4C-61A31B3B0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E6FDBD6-CEF7-4BD8-84A3-EF547B77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ED0A7A0-4AED-408E-B276-B2C66E5E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590A9FDA-907B-4252-8E6E-A1A244D2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7BBABED2-008C-4FEF-B001-C8030EDB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7F5F2C10-40B0-4761-95DD-4E514FD7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2D1E642-8ED3-4A33-A007-D3F30899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493FBADC-1F04-4E6E-B66B-B2CAF72A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80B39C5C-BA17-4474-93D6-2A556D25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09D05964-4818-43E2-AA34-BB3C2A5F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8DA7B46A-E788-4DCB-9AAE-764BFBA9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5A61B1B1-CFE7-4ED7-8800-CCB7FEF5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F9A598FF-C347-4FD4-BBC4-A6233DA5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221CACD4-D9ED-4182-8AEE-EE544377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EB38BCD-0A0A-445C-A3A6-A4E10C77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DF47040-9897-4A42-B875-EDDCD650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8235C5DC-9AA5-4FB8-9430-F9CA553A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752D529-4672-4A05-9FC7-8C615F2E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7C0E135-5F70-4CE7-9F94-1E6DA744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D63E6718-0953-44E5-B6D3-CA6D016D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0BAA69FE-BA6E-479C-BF74-779F876D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6DF9683A-87DC-461B-9331-EF015CFF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06D2E736-10EA-4FBB-B146-1DE4B830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CE8373F1-0944-4867-BD75-6C3140B8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9EC7909A-3411-4416-A178-E2CDE576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94A1-57BA-4342-BDD5-9C6EBD02A1E8}">
  <sheetPr>
    <pageSetUpPr fitToPage="1"/>
  </sheetPr>
  <dimension ref="A1:S487"/>
  <sheetViews>
    <sheetView tabSelected="1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12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68"/>
      <c r="M4" s="68"/>
      <c r="N4" s="9" t="s">
        <v>2</v>
      </c>
    </row>
    <row r="5" spans="1:19">
      <c r="A5" s="5"/>
      <c r="B5" s="5"/>
      <c r="G5" s="10"/>
      <c r="L5" s="68"/>
      <c r="M5" s="6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23</v>
      </c>
      <c r="K8" s="67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3194.0594736842104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71"/>
      <c r="B11" s="135">
        <f>$M$9</f>
        <v>3194.0594736842104</v>
      </c>
      <c r="C11" s="136"/>
      <c r="D11" s="137" t="s">
        <v>104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106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26</v>
      </c>
      <c r="F16" s="67" t="s">
        <v>5</v>
      </c>
      <c r="G16" s="127" t="s">
        <v>63</v>
      </c>
      <c r="H16" s="78"/>
      <c r="I16" s="67" t="s">
        <v>10</v>
      </c>
      <c r="J16" s="16">
        <v>26</v>
      </c>
      <c r="K16" s="67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/>
      <c r="L18" s="129" t="s">
        <v>16</v>
      </c>
      <c r="M18" s="131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67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/>
      <c r="E24" s="67" t="s">
        <v>27</v>
      </c>
      <c r="F24" s="107"/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7" t="s">
        <v>27</v>
      </c>
      <c r="F25" s="109">
        <v>1194.27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67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67" t="s">
        <v>27</v>
      </c>
      <c r="G27" s="102" t="s">
        <v>32</v>
      </c>
      <c r="H27" s="103"/>
      <c r="I27" s="103"/>
      <c r="J27" s="22">
        <v>115</v>
      </c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32</v>
      </c>
      <c r="D28" s="103"/>
      <c r="E28" s="103"/>
      <c r="F28" s="67" t="s">
        <v>27</v>
      </c>
      <c r="G28" s="102" t="s">
        <v>31</v>
      </c>
      <c r="H28" s="102"/>
      <c r="I28" s="102"/>
      <c r="J28" s="22">
        <v>115</v>
      </c>
      <c r="K28" s="4" t="s">
        <v>33</v>
      </c>
      <c r="N28" s="23"/>
    </row>
    <row r="29" spans="1:14">
      <c r="A29" s="5"/>
      <c r="B29" s="5" t="s">
        <v>5</v>
      </c>
      <c r="C29" s="106" t="s">
        <v>71</v>
      </c>
      <c r="D29" s="106"/>
      <c r="E29" s="106"/>
      <c r="F29" s="67" t="s">
        <v>27</v>
      </c>
      <c r="G29" s="102" t="s">
        <v>71</v>
      </c>
      <c r="H29" s="102"/>
      <c r="I29" s="102"/>
      <c r="J29" s="22">
        <v>200</v>
      </c>
      <c r="K29" s="4" t="s">
        <v>33</v>
      </c>
      <c r="N29" s="12"/>
    </row>
    <row r="30" spans="1:14">
      <c r="A30" s="5"/>
      <c r="B30" s="5" t="s">
        <v>5</v>
      </c>
      <c r="C30" s="102"/>
      <c r="D30" s="102"/>
      <c r="E30" s="102"/>
      <c r="F30" s="67" t="s">
        <v>27</v>
      </c>
      <c r="G30" s="102"/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/>
      <c r="D31" s="102"/>
      <c r="E31" s="102"/>
      <c r="F31" s="67" t="s">
        <v>27</v>
      </c>
      <c r="G31" s="102"/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3"/>
      <c r="E32" s="103"/>
      <c r="F32" s="67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67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67" t="s">
        <v>27</v>
      </c>
      <c r="G34" s="102"/>
      <c r="H34" s="102"/>
      <c r="I34" s="102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67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67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67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67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67"/>
      <c r="G40" s="101" t="s">
        <v>38</v>
      </c>
      <c r="H40" s="101"/>
      <c r="I40" s="101"/>
      <c r="J40" s="26">
        <f>SUM(J27:J39)</f>
        <v>430</v>
      </c>
      <c r="K40" s="72"/>
      <c r="L40" s="69" t="s">
        <v>39</v>
      </c>
      <c r="M40" s="86">
        <f>(D24*F24)+(D25*F25)</f>
        <v>1194.27</v>
      </c>
      <c r="N40" s="87"/>
    </row>
    <row r="41" spans="1:15" ht="11.25" customHeight="1">
      <c r="A41" s="5"/>
      <c r="B41" s="5"/>
      <c r="C41" s="6"/>
      <c r="F41" s="67"/>
      <c r="G41" s="74" t="s">
        <v>40</v>
      </c>
      <c r="H41" s="74"/>
      <c r="I41" s="74"/>
      <c r="J41" s="68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67"/>
      <c r="G42" s="74" t="s">
        <v>43</v>
      </c>
      <c r="H42" s="74"/>
      <c r="I42" s="74"/>
      <c r="J42" s="29">
        <f>J40/J41</f>
        <v>45.263157894736842</v>
      </c>
      <c r="K42" s="94" t="s">
        <v>44</v>
      </c>
      <c r="L42" s="97"/>
      <c r="M42" s="98">
        <f>377*2</f>
        <v>754</v>
      </c>
      <c r="N42" s="99"/>
    </row>
    <row r="43" spans="1:15" ht="15" customHeight="1">
      <c r="A43" s="5"/>
      <c r="B43" s="5"/>
      <c r="C43" s="6"/>
      <c r="F43" s="67"/>
      <c r="G43" s="74" t="s">
        <v>45</v>
      </c>
      <c r="H43" s="74"/>
      <c r="I43" s="74"/>
      <c r="J43" s="30">
        <v>22</v>
      </c>
      <c r="K43" s="72"/>
      <c r="L43" s="31" t="s">
        <v>30</v>
      </c>
      <c r="M43" s="95">
        <f>J42*J43</f>
        <v>995.78947368421052</v>
      </c>
      <c r="N43" s="96"/>
    </row>
    <row r="44" spans="1:15" ht="11.25" customHeight="1">
      <c r="A44" s="5"/>
      <c r="B44" s="5"/>
      <c r="C44" s="6"/>
      <c r="F44" s="67"/>
      <c r="G44" s="67"/>
      <c r="I44" s="68"/>
      <c r="K44" s="94" t="s">
        <v>46</v>
      </c>
      <c r="L44" s="94"/>
      <c r="M44" s="86">
        <v>250</v>
      </c>
      <c r="N44" s="87"/>
    </row>
    <row r="45" spans="1:15">
      <c r="A45" s="5"/>
      <c r="B45" s="5"/>
      <c r="C45" s="6"/>
      <c r="F45" s="67"/>
      <c r="G45" s="67"/>
      <c r="H45" s="68"/>
      <c r="I45" s="68"/>
      <c r="J45" s="31"/>
      <c r="K45" s="31"/>
      <c r="L45" s="31" t="s">
        <v>47</v>
      </c>
      <c r="M45" s="86"/>
      <c r="N45" s="87"/>
    </row>
    <row r="46" spans="1:15">
      <c r="A46" s="5"/>
      <c r="B46" s="5"/>
      <c r="E46" s="72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72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3194.0594736842104</v>
      </c>
      <c r="N47" s="96"/>
    </row>
    <row r="48" spans="1:15">
      <c r="A48" s="5"/>
      <c r="B48" s="5"/>
      <c r="E48" s="72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72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72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66"/>
      <c r="C59" s="67"/>
      <c r="D59" s="67"/>
      <c r="E59" s="67"/>
      <c r="F59" s="67"/>
      <c r="G59" s="67"/>
      <c r="I59" s="67"/>
      <c r="J59" s="67"/>
      <c r="K59" s="67"/>
      <c r="L59" s="67"/>
      <c r="M59" s="67"/>
      <c r="N59" s="70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83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107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1EF9-1831-42F3-BEE3-FD1D7B24702E}">
  <sheetPr>
    <pageSetUpPr fitToPage="1"/>
  </sheetPr>
  <dimension ref="A1:S487"/>
  <sheetViews>
    <sheetView topLeftCell="A22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11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68"/>
      <c r="M4" s="68"/>
      <c r="N4" s="9" t="s">
        <v>2</v>
      </c>
    </row>
    <row r="5" spans="1:19">
      <c r="A5" s="5"/>
      <c r="B5" s="5"/>
      <c r="G5" s="10"/>
      <c r="L5" s="68"/>
      <c r="M5" s="6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23</v>
      </c>
      <c r="K8" s="67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3194.0594736842104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71"/>
      <c r="B11" s="135">
        <f>$M$9</f>
        <v>3194.0594736842104</v>
      </c>
      <c r="C11" s="136"/>
      <c r="D11" s="137" t="s">
        <v>104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105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30</v>
      </c>
      <c r="F16" s="67" t="s">
        <v>5</v>
      </c>
      <c r="G16" s="127" t="s">
        <v>63</v>
      </c>
      <c r="H16" s="78"/>
      <c r="I16" s="67" t="s">
        <v>10</v>
      </c>
      <c r="J16" s="16">
        <v>30</v>
      </c>
      <c r="K16" s="67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/>
      <c r="L18" s="129" t="s">
        <v>16</v>
      </c>
      <c r="M18" s="131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00"/>
      <c r="D20" s="100"/>
      <c r="E20" s="115"/>
      <c r="F20" s="116"/>
      <c r="G20" s="100"/>
      <c r="H20" s="100"/>
      <c r="I20" s="115"/>
      <c r="J20" s="116"/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67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/>
      <c r="E24" s="67" t="s">
        <v>27</v>
      </c>
      <c r="F24" s="107"/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7" t="s">
        <v>27</v>
      </c>
      <c r="F25" s="109">
        <v>1194.27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67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67" t="s">
        <v>27</v>
      </c>
      <c r="G27" s="102" t="s">
        <v>32</v>
      </c>
      <c r="H27" s="103"/>
      <c r="I27" s="103"/>
      <c r="J27" s="22">
        <v>115</v>
      </c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32</v>
      </c>
      <c r="D28" s="103"/>
      <c r="E28" s="103"/>
      <c r="F28" s="67" t="s">
        <v>27</v>
      </c>
      <c r="G28" s="102" t="s">
        <v>31</v>
      </c>
      <c r="H28" s="102"/>
      <c r="I28" s="102"/>
      <c r="J28" s="22">
        <v>115</v>
      </c>
      <c r="K28" s="4" t="s">
        <v>33</v>
      </c>
      <c r="N28" s="23"/>
    </row>
    <row r="29" spans="1:14">
      <c r="A29" s="5"/>
      <c r="B29" s="5" t="s">
        <v>5</v>
      </c>
      <c r="C29" s="106" t="s">
        <v>71</v>
      </c>
      <c r="D29" s="106"/>
      <c r="E29" s="106"/>
      <c r="F29" s="67" t="s">
        <v>27</v>
      </c>
      <c r="G29" s="102" t="s">
        <v>71</v>
      </c>
      <c r="H29" s="102"/>
      <c r="I29" s="102"/>
      <c r="J29" s="22">
        <v>200</v>
      </c>
      <c r="K29" s="4" t="s">
        <v>33</v>
      </c>
      <c r="N29" s="12"/>
    </row>
    <row r="30" spans="1:14">
      <c r="A30" s="5"/>
      <c r="B30" s="5" t="s">
        <v>5</v>
      </c>
      <c r="C30" s="102"/>
      <c r="D30" s="102"/>
      <c r="E30" s="102"/>
      <c r="F30" s="67" t="s">
        <v>27</v>
      </c>
      <c r="G30" s="102"/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/>
      <c r="D31" s="102"/>
      <c r="E31" s="102"/>
      <c r="F31" s="67" t="s">
        <v>27</v>
      </c>
      <c r="G31" s="102"/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3"/>
      <c r="E32" s="103"/>
      <c r="F32" s="67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67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67" t="s">
        <v>27</v>
      </c>
      <c r="G34" s="102"/>
      <c r="H34" s="102"/>
      <c r="I34" s="102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67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67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67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67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67"/>
      <c r="G40" s="101" t="s">
        <v>38</v>
      </c>
      <c r="H40" s="101"/>
      <c r="I40" s="101"/>
      <c r="J40" s="26">
        <f>SUM(J27:J39)</f>
        <v>430</v>
      </c>
      <c r="K40" s="72"/>
      <c r="L40" s="69" t="s">
        <v>39</v>
      </c>
      <c r="M40" s="86">
        <f>(D24*F24)+(D25*F25)</f>
        <v>1194.27</v>
      </c>
      <c r="N40" s="87"/>
    </row>
    <row r="41" spans="1:15" ht="11.25" customHeight="1">
      <c r="A41" s="5"/>
      <c r="B41" s="5"/>
      <c r="C41" s="6"/>
      <c r="F41" s="67"/>
      <c r="G41" s="74" t="s">
        <v>40</v>
      </c>
      <c r="H41" s="74"/>
      <c r="I41" s="74"/>
      <c r="J41" s="68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67"/>
      <c r="G42" s="74" t="s">
        <v>43</v>
      </c>
      <c r="H42" s="74"/>
      <c r="I42" s="74"/>
      <c r="J42" s="29">
        <f>J40/J41</f>
        <v>45.263157894736842</v>
      </c>
      <c r="K42" s="94" t="s">
        <v>44</v>
      </c>
      <c r="L42" s="97"/>
      <c r="M42" s="98">
        <f>377*2</f>
        <v>754</v>
      </c>
      <c r="N42" s="99"/>
    </row>
    <row r="43" spans="1:15" ht="15" customHeight="1">
      <c r="A43" s="5"/>
      <c r="B43" s="5"/>
      <c r="C43" s="6"/>
      <c r="F43" s="67"/>
      <c r="G43" s="74" t="s">
        <v>45</v>
      </c>
      <c r="H43" s="74"/>
      <c r="I43" s="74"/>
      <c r="J43" s="30">
        <v>22</v>
      </c>
      <c r="K43" s="72"/>
      <c r="L43" s="31" t="s">
        <v>30</v>
      </c>
      <c r="M43" s="95">
        <f>J42*J43</f>
        <v>995.78947368421052</v>
      </c>
      <c r="N43" s="96"/>
    </row>
    <row r="44" spans="1:15" ht="11.25" customHeight="1">
      <c r="A44" s="5"/>
      <c r="B44" s="5"/>
      <c r="C44" s="6"/>
      <c r="F44" s="67"/>
      <c r="G44" s="67"/>
      <c r="I44" s="68"/>
      <c r="K44" s="94" t="s">
        <v>46</v>
      </c>
      <c r="L44" s="94"/>
      <c r="M44" s="86">
        <v>250</v>
      </c>
      <c r="N44" s="87"/>
    </row>
    <row r="45" spans="1:15">
      <c r="A45" s="5"/>
      <c r="B45" s="5"/>
      <c r="C45" s="6"/>
      <c r="F45" s="67"/>
      <c r="G45" s="67"/>
      <c r="H45" s="68"/>
      <c r="I45" s="68"/>
      <c r="J45" s="31"/>
      <c r="K45" s="31"/>
      <c r="L45" s="31" t="s">
        <v>47</v>
      </c>
      <c r="M45" s="86"/>
      <c r="N45" s="87"/>
    </row>
    <row r="46" spans="1:15">
      <c r="A46" s="5"/>
      <c r="B46" s="5"/>
      <c r="E46" s="72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72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3194.0594736842104</v>
      </c>
      <c r="N47" s="96"/>
    </row>
    <row r="48" spans="1:15">
      <c r="A48" s="5"/>
      <c r="B48" s="5"/>
      <c r="E48" s="72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72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72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66"/>
      <c r="C59" s="67"/>
      <c r="D59" s="67"/>
      <c r="E59" s="67"/>
      <c r="F59" s="67"/>
      <c r="G59" s="67"/>
      <c r="I59" s="67"/>
      <c r="J59" s="67"/>
      <c r="K59" s="67"/>
      <c r="L59" s="67"/>
      <c r="M59" s="67"/>
      <c r="N59" s="70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102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103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90EC-E6AA-45DC-8B61-05CC09C50F1C}">
  <sheetPr>
    <pageSetUpPr fitToPage="1"/>
  </sheetPr>
  <dimension ref="A1:S487"/>
  <sheetViews>
    <sheetView topLeftCell="A25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10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68"/>
      <c r="M4" s="68"/>
      <c r="N4" s="9" t="s">
        <v>2</v>
      </c>
    </row>
    <row r="5" spans="1:19">
      <c r="A5" s="5"/>
      <c r="B5" s="5"/>
      <c r="G5" s="10"/>
      <c r="L5" s="68"/>
      <c r="M5" s="6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23</v>
      </c>
      <c r="K8" s="67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24269.73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71"/>
      <c r="B11" s="135">
        <f>$M$9</f>
        <v>24269.73</v>
      </c>
      <c r="C11" s="136"/>
      <c r="D11" s="137" t="s">
        <v>101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100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26</v>
      </c>
      <c r="F16" s="67" t="s">
        <v>5</v>
      </c>
      <c r="G16" s="127" t="s">
        <v>63</v>
      </c>
      <c r="H16" s="78"/>
      <c r="I16" s="67" t="s">
        <v>10</v>
      </c>
      <c r="J16" s="16">
        <v>30</v>
      </c>
      <c r="K16" s="67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98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00"/>
      <c r="D20" s="100"/>
      <c r="E20" s="115"/>
      <c r="F20" s="116"/>
      <c r="G20" s="100"/>
      <c r="H20" s="100"/>
      <c r="I20" s="115"/>
      <c r="J20" s="116"/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67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>
        <v>4</v>
      </c>
      <c r="E24" s="67" t="s">
        <v>27</v>
      </c>
      <c r="F24" s="107">
        <v>4559.9399999999996</v>
      </c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7" t="s">
        <v>27</v>
      </c>
      <c r="F25" s="109">
        <v>2279.9699999999998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67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67" t="s">
        <v>27</v>
      </c>
      <c r="G27" s="102" t="s">
        <v>32</v>
      </c>
      <c r="H27" s="103"/>
      <c r="I27" s="103"/>
      <c r="J27" s="22"/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32</v>
      </c>
      <c r="D28" s="103"/>
      <c r="E28" s="103"/>
      <c r="F28" s="67" t="s">
        <v>27</v>
      </c>
      <c r="G28" s="102" t="s">
        <v>37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36</v>
      </c>
      <c r="D29" s="106"/>
      <c r="E29" s="106"/>
      <c r="F29" s="67" t="s">
        <v>27</v>
      </c>
      <c r="G29" s="102" t="s">
        <v>35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2" t="s">
        <v>36</v>
      </c>
      <c r="D30" s="102"/>
      <c r="E30" s="102"/>
      <c r="F30" s="67" t="s">
        <v>27</v>
      </c>
      <c r="G30" s="102" t="s">
        <v>35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36</v>
      </c>
      <c r="D31" s="102"/>
      <c r="E31" s="102"/>
      <c r="F31" s="67" t="s">
        <v>27</v>
      </c>
      <c r="G31" s="102" t="s">
        <v>35</v>
      </c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 t="s">
        <v>36</v>
      </c>
      <c r="D32" s="103"/>
      <c r="E32" s="103"/>
      <c r="F32" s="67" t="s">
        <v>27</v>
      </c>
      <c r="G32" s="102" t="s">
        <v>35</v>
      </c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 t="s">
        <v>37</v>
      </c>
      <c r="D33" s="102"/>
      <c r="E33" s="102"/>
      <c r="F33" s="67" t="s">
        <v>27</v>
      </c>
      <c r="G33" s="102" t="s">
        <v>32</v>
      </c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 t="s">
        <v>32</v>
      </c>
      <c r="D34" s="103"/>
      <c r="E34" s="103"/>
      <c r="F34" s="67" t="s">
        <v>27</v>
      </c>
      <c r="G34" s="102" t="s">
        <v>31</v>
      </c>
      <c r="H34" s="102"/>
      <c r="I34" s="102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67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67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67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67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67"/>
      <c r="G40" s="101" t="s">
        <v>38</v>
      </c>
      <c r="H40" s="101"/>
      <c r="I40" s="101"/>
      <c r="J40" s="26">
        <f>SUM(J27:J39)</f>
        <v>0</v>
      </c>
      <c r="K40" s="72"/>
      <c r="L40" s="69" t="s">
        <v>39</v>
      </c>
      <c r="M40" s="86">
        <f>(D24*F24)+(D25*F25)</f>
        <v>20519.73</v>
      </c>
      <c r="N40" s="87"/>
    </row>
    <row r="41" spans="1:15" ht="11.25" customHeight="1">
      <c r="A41" s="5"/>
      <c r="B41" s="5"/>
      <c r="C41" s="6"/>
      <c r="F41" s="67"/>
      <c r="G41" s="74" t="s">
        <v>40</v>
      </c>
      <c r="H41" s="74"/>
      <c r="I41" s="74"/>
      <c r="J41" s="68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67"/>
      <c r="G42" s="74" t="s">
        <v>43</v>
      </c>
      <c r="H42" s="74"/>
      <c r="I42" s="74"/>
      <c r="J42" s="29">
        <f>J40/J41</f>
        <v>0</v>
      </c>
      <c r="K42" s="94" t="s">
        <v>44</v>
      </c>
      <c r="L42" s="97"/>
      <c r="M42" s="98"/>
      <c r="N42" s="99"/>
    </row>
    <row r="43" spans="1:15" ht="15" customHeight="1">
      <c r="A43" s="5"/>
      <c r="B43" s="5"/>
      <c r="C43" s="6"/>
      <c r="F43" s="67"/>
      <c r="G43" s="74" t="s">
        <v>45</v>
      </c>
      <c r="H43" s="74"/>
      <c r="I43" s="74"/>
      <c r="J43" s="30">
        <v>22</v>
      </c>
      <c r="K43" s="72"/>
      <c r="L43" s="31" t="s">
        <v>30</v>
      </c>
      <c r="M43" s="95">
        <f>J42*J43</f>
        <v>0</v>
      </c>
      <c r="N43" s="96"/>
    </row>
    <row r="44" spans="1:15" ht="11.25" customHeight="1">
      <c r="A44" s="5"/>
      <c r="B44" s="5"/>
      <c r="C44" s="6"/>
      <c r="F44" s="67"/>
      <c r="G44" s="67"/>
      <c r="I44" s="68"/>
      <c r="K44" s="94" t="s">
        <v>46</v>
      </c>
      <c r="L44" s="94"/>
      <c r="M44" s="86"/>
      <c r="N44" s="87"/>
    </row>
    <row r="45" spans="1:15">
      <c r="A45" s="5"/>
      <c r="B45" s="5"/>
      <c r="C45" s="6"/>
      <c r="F45" s="67"/>
      <c r="G45" s="67"/>
      <c r="H45" s="68"/>
      <c r="I45" s="68"/>
      <c r="J45" s="31"/>
      <c r="K45" s="31"/>
      <c r="L45" s="31" t="s">
        <v>47</v>
      </c>
      <c r="M45" s="86">
        <f>250*15</f>
        <v>3750</v>
      </c>
      <c r="N45" s="87"/>
    </row>
    <row r="46" spans="1:15">
      <c r="A46" s="5"/>
      <c r="B46" s="5"/>
      <c r="E46" s="72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72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24269.73</v>
      </c>
      <c r="N47" s="96"/>
    </row>
    <row r="48" spans="1:15">
      <c r="A48" s="5"/>
      <c r="B48" s="5"/>
      <c r="E48" s="72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72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72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66"/>
      <c r="C59" s="67"/>
      <c r="D59" s="67"/>
      <c r="E59" s="67"/>
      <c r="F59" s="67"/>
      <c r="G59" s="67"/>
      <c r="I59" s="67"/>
      <c r="J59" s="67"/>
      <c r="K59" s="67"/>
      <c r="L59" s="67"/>
      <c r="M59" s="67"/>
      <c r="N59" s="70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54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99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593-D2BF-409C-AC6F-F9CB3DE5E071}">
  <sheetPr>
    <pageSetUpPr fitToPage="1"/>
  </sheetPr>
  <dimension ref="A1:S487"/>
  <sheetViews>
    <sheetView topLeftCell="A31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9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60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19746.421578947371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64"/>
      <c r="B11" s="135">
        <f>$M$9</f>
        <v>19746.421578947371</v>
      </c>
      <c r="C11" s="136"/>
      <c r="D11" s="137" t="s">
        <v>97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94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28</v>
      </c>
      <c r="F16" s="60" t="s">
        <v>5</v>
      </c>
      <c r="G16" s="127" t="s">
        <v>63</v>
      </c>
      <c r="H16" s="78"/>
      <c r="I16" s="60" t="s">
        <v>10</v>
      </c>
      <c r="J16" s="16">
        <v>31</v>
      </c>
      <c r="K16" s="60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95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00"/>
      <c r="D20" s="100"/>
      <c r="E20" s="115"/>
      <c r="F20" s="116"/>
      <c r="G20" s="100"/>
      <c r="H20" s="100"/>
      <c r="I20" s="115"/>
      <c r="J20" s="116"/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60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>
        <v>3</v>
      </c>
      <c r="E24" s="60" t="s">
        <v>27</v>
      </c>
      <c r="F24" s="107">
        <v>4559.9399999999996</v>
      </c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0" t="s">
        <v>27</v>
      </c>
      <c r="F25" s="109">
        <v>2279.9699999999998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60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60" t="s">
        <v>27</v>
      </c>
      <c r="G27" s="102" t="s">
        <v>32</v>
      </c>
      <c r="H27" s="103"/>
      <c r="I27" s="103"/>
      <c r="J27" s="22">
        <v>115</v>
      </c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32</v>
      </c>
      <c r="D28" s="103"/>
      <c r="E28" s="103"/>
      <c r="F28" s="60" t="s">
        <v>27</v>
      </c>
      <c r="G28" s="102" t="s">
        <v>37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36</v>
      </c>
      <c r="D29" s="106"/>
      <c r="E29" s="106"/>
      <c r="F29" s="60" t="s">
        <v>27</v>
      </c>
      <c r="G29" s="102" t="s">
        <v>35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2" t="s">
        <v>36</v>
      </c>
      <c r="D30" s="102"/>
      <c r="E30" s="102"/>
      <c r="F30" s="60" t="s">
        <v>27</v>
      </c>
      <c r="G30" s="102" t="s">
        <v>35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37</v>
      </c>
      <c r="D31" s="102"/>
      <c r="E31" s="102"/>
      <c r="F31" s="60" t="s">
        <v>27</v>
      </c>
      <c r="G31" s="102" t="s">
        <v>32</v>
      </c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 t="s">
        <v>32</v>
      </c>
      <c r="D32" s="103"/>
      <c r="E32" s="103"/>
      <c r="F32" s="60" t="s">
        <v>27</v>
      </c>
      <c r="G32" s="102" t="s">
        <v>31</v>
      </c>
      <c r="H32" s="102"/>
      <c r="I32" s="102"/>
      <c r="J32" s="22">
        <v>115</v>
      </c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60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60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60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60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60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60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60"/>
      <c r="G40" s="101" t="s">
        <v>38</v>
      </c>
      <c r="H40" s="101"/>
      <c r="I40" s="101"/>
      <c r="J40" s="26">
        <f>SUM(J27:J39)</f>
        <v>230</v>
      </c>
      <c r="K40" s="65"/>
      <c r="L40" s="62" t="s">
        <v>39</v>
      </c>
      <c r="M40" s="86">
        <f>(D24*F24)+(D25*F25)</f>
        <v>15959.789999999999</v>
      </c>
      <c r="N40" s="87"/>
    </row>
    <row r="41" spans="1:15" ht="11.25" customHeight="1">
      <c r="A41" s="5"/>
      <c r="B41" s="5"/>
      <c r="C41" s="6"/>
      <c r="F41" s="60"/>
      <c r="G41" s="74" t="s">
        <v>40</v>
      </c>
      <c r="H41" s="74"/>
      <c r="I41" s="74"/>
      <c r="J41" s="61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60"/>
      <c r="G42" s="74" t="s">
        <v>43</v>
      </c>
      <c r="H42" s="74"/>
      <c r="I42" s="74"/>
      <c r="J42" s="29">
        <f>J40/J41</f>
        <v>24.210526315789473</v>
      </c>
      <c r="K42" s="94" t="s">
        <v>44</v>
      </c>
      <c r="L42" s="97"/>
      <c r="M42" s="98">
        <f>377*2</f>
        <v>754</v>
      </c>
      <c r="N42" s="99"/>
    </row>
    <row r="43" spans="1:15" ht="15" customHeight="1">
      <c r="A43" s="5"/>
      <c r="B43" s="5"/>
      <c r="C43" s="6"/>
      <c r="F43" s="60"/>
      <c r="G43" s="74" t="s">
        <v>45</v>
      </c>
      <c r="H43" s="74"/>
      <c r="I43" s="74"/>
      <c r="J43" s="30">
        <v>22</v>
      </c>
      <c r="K43" s="65"/>
      <c r="L43" s="31" t="s">
        <v>30</v>
      </c>
      <c r="M43" s="95">
        <f>J42*J43</f>
        <v>532.63157894736844</v>
      </c>
      <c r="N43" s="96"/>
    </row>
    <row r="44" spans="1:15" ht="11.25" customHeight="1">
      <c r="A44" s="5"/>
      <c r="B44" s="5"/>
      <c r="C44" s="6"/>
      <c r="F44" s="60"/>
      <c r="G44" s="60"/>
      <c r="I44" s="61"/>
      <c r="K44" s="94" t="s">
        <v>46</v>
      </c>
      <c r="L44" s="94"/>
      <c r="M44" s="86">
        <f>250*4</f>
        <v>1000</v>
      </c>
      <c r="N44" s="87"/>
    </row>
    <row r="45" spans="1:15">
      <c r="A45" s="5"/>
      <c r="B45" s="5"/>
      <c r="C45" s="6"/>
      <c r="F45" s="60"/>
      <c r="G45" s="60"/>
      <c r="H45" s="61"/>
      <c r="I45" s="61"/>
      <c r="J45" s="31"/>
      <c r="K45" s="31"/>
      <c r="L45" s="31" t="s">
        <v>47</v>
      </c>
      <c r="M45" s="86">
        <f>250*6</f>
        <v>1500</v>
      </c>
      <c r="N45" s="87"/>
    </row>
    <row r="46" spans="1:15">
      <c r="A46" s="5"/>
      <c r="B46" s="5"/>
      <c r="E46" s="65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65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19746.421578947371</v>
      </c>
      <c r="N47" s="96"/>
    </row>
    <row r="48" spans="1:15">
      <c r="A48" s="5"/>
      <c r="B48" s="5"/>
      <c r="E48" s="65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65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65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9"/>
      <c r="C59" s="60"/>
      <c r="D59" s="60"/>
      <c r="E59" s="60"/>
      <c r="F59" s="60"/>
      <c r="G59" s="60"/>
      <c r="I59" s="60"/>
      <c r="J59" s="60"/>
      <c r="K59" s="60"/>
      <c r="L59" s="60"/>
      <c r="M59" s="60"/>
      <c r="N59" s="63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108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96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F137-81AF-47CC-9473-9E62FC977108}">
  <sheetPr>
    <pageSetUpPr fitToPage="1"/>
  </sheetPr>
  <dimension ref="A1:S487"/>
  <sheetViews>
    <sheetView topLeftCell="A25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8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61"/>
      <c r="M4" s="61"/>
      <c r="N4" s="9" t="s">
        <v>2</v>
      </c>
    </row>
    <row r="5" spans="1:19">
      <c r="A5" s="5"/>
      <c r="B5" s="5"/>
      <c r="G5" s="10"/>
      <c r="L5" s="61"/>
      <c r="M5" s="61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21</v>
      </c>
      <c r="K8" s="60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15306.491578947369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64"/>
      <c r="B11" s="135">
        <f>$M$9</f>
        <v>15306.491578947369</v>
      </c>
      <c r="C11" s="136"/>
      <c r="D11" s="137" t="s">
        <v>93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90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27</v>
      </c>
      <c r="F16" s="60" t="s">
        <v>5</v>
      </c>
      <c r="G16" s="127" t="s">
        <v>63</v>
      </c>
      <c r="H16" s="78"/>
      <c r="I16" s="60" t="s">
        <v>10</v>
      </c>
      <c r="J16" s="16">
        <v>30</v>
      </c>
      <c r="K16" s="60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65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/>
      <c r="C20" s="100"/>
      <c r="D20" s="100"/>
      <c r="E20" s="115"/>
      <c r="F20" s="116"/>
      <c r="G20" s="100"/>
      <c r="H20" s="100"/>
      <c r="I20" s="115"/>
      <c r="J20" s="116"/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60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>
        <v>3</v>
      </c>
      <c r="E24" s="60" t="s">
        <v>27</v>
      </c>
      <c r="F24" s="107">
        <v>3148.53</v>
      </c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0" t="s">
        <v>27</v>
      </c>
      <c r="F25" s="109">
        <v>1574.27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60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60" t="s">
        <v>27</v>
      </c>
      <c r="G27" s="102" t="s">
        <v>32</v>
      </c>
      <c r="H27" s="103"/>
      <c r="I27" s="103"/>
      <c r="J27" s="22">
        <v>115</v>
      </c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32</v>
      </c>
      <c r="D28" s="103"/>
      <c r="E28" s="103"/>
      <c r="F28" s="60" t="s">
        <v>27</v>
      </c>
      <c r="G28" s="102" t="s">
        <v>37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36</v>
      </c>
      <c r="D29" s="106"/>
      <c r="E29" s="106"/>
      <c r="F29" s="60" t="s">
        <v>27</v>
      </c>
      <c r="G29" s="102" t="s">
        <v>35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2" t="s">
        <v>36</v>
      </c>
      <c r="D30" s="102"/>
      <c r="E30" s="102"/>
      <c r="F30" s="60" t="s">
        <v>27</v>
      </c>
      <c r="G30" s="102" t="s">
        <v>35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37</v>
      </c>
      <c r="D31" s="102"/>
      <c r="E31" s="102"/>
      <c r="F31" s="60" t="s">
        <v>27</v>
      </c>
      <c r="G31" s="102" t="s">
        <v>32</v>
      </c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 t="s">
        <v>32</v>
      </c>
      <c r="D32" s="103"/>
      <c r="E32" s="103"/>
      <c r="F32" s="60" t="s">
        <v>27</v>
      </c>
      <c r="G32" s="102" t="s">
        <v>31</v>
      </c>
      <c r="H32" s="102"/>
      <c r="I32" s="102"/>
      <c r="J32" s="22">
        <v>115</v>
      </c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60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60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60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60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60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60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60"/>
      <c r="G40" s="101" t="s">
        <v>38</v>
      </c>
      <c r="H40" s="101"/>
      <c r="I40" s="101"/>
      <c r="J40" s="26">
        <f>SUM(J27:J39)</f>
        <v>230</v>
      </c>
      <c r="K40" s="65"/>
      <c r="L40" s="62" t="s">
        <v>39</v>
      </c>
      <c r="M40" s="86">
        <f>(D24*F24)+(D25*F25)</f>
        <v>11019.86</v>
      </c>
      <c r="N40" s="87"/>
    </row>
    <row r="41" spans="1:15" ht="11.25" customHeight="1">
      <c r="A41" s="5"/>
      <c r="B41" s="5"/>
      <c r="C41" s="6"/>
      <c r="F41" s="60"/>
      <c r="G41" s="74" t="s">
        <v>40</v>
      </c>
      <c r="H41" s="74"/>
      <c r="I41" s="74"/>
      <c r="J41" s="61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60"/>
      <c r="G42" s="74" t="s">
        <v>43</v>
      </c>
      <c r="H42" s="74"/>
      <c r="I42" s="74"/>
      <c r="J42" s="29">
        <f>J40/J41</f>
        <v>24.210526315789473</v>
      </c>
      <c r="K42" s="94" t="s">
        <v>44</v>
      </c>
      <c r="L42" s="97"/>
      <c r="M42" s="98">
        <f>377*2</f>
        <v>754</v>
      </c>
      <c r="N42" s="99"/>
    </row>
    <row r="43" spans="1:15" ht="15" customHeight="1">
      <c r="A43" s="5"/>
      <c r="B43" s="5"/>
      <c r="C43" s="6"/>
      <c r="F43" s="60"/>
      <c r="G43" s="74" t="s">
        <v>45</v>
      </c>
      <c r="H43" s="74"/>
      <c r="I43" s="74"/>
      <c r="J43" s="30">
        <v>22</v>
      </c>
      <c r="K43" s="65"/>
      <c r="L43" s="31" t="s">
        <v>30</v>
      </c>
      <c r="M43" s="95">
        <f>J42*J43</f>
        <v>532.63157894736844</v>
      </c>
      <c r="N43" s="96"/>
    </row>
    <row r="44" spans="1:15" ht="11.25" customHeight="1">
      <c r="A44" s="5"/>
      <c r="B44" s="5"/>
      <c r="C44" s="6"/>
      <c r="F44" s="60"/>
      <c r="G44" s="60"/>
      <c r="I44" s="61"/>
      <c r="K44" s="94" t="s">
        <v>46</v>
      </c>
      <c r="L44" s="94"/>
      <c r="M44" s="86">
        <f>250*4</f>
        <v>1000</v>
      </c>
      <c r="N44" s="87"/>
    </row>
    <row r="45" spans="1:15">
      <c r="A45" s="5"/>
      <c r="B45" s="5"/>
      <c r="C45" s="6"/>
      <c r="F45" s="60"/>
      <c r="G45" s="60"/>
      <c r="H45" s="61"/>
      <c r="I45" s="61"/>
      <c r="J45" s="31"/>
      <c r="K45" s="31"/>
      <c r="L45" s="31" t="s">
        <v>47</v>
      </c>
      <c r="M45" s="86">
        <f>250*8</f>
        <v>2000</v>
      </c>
      <c r="N45" s="87"/>
    </row>
    <row r="46" spans="1:15">
      <c r="A46" s="5"/>
      <c r="B46" s="5"/>
      <c r="E46" s="65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65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15306.491578947369</v>
      </c>
      <c r="N47" s="96"/>
    </row>
    <row r="48" spans="1:15">
      <c r="A48" s="5"/>
      <c r="B48" s="5"/>
      <c r="E48" s="65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65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65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9"/>
      <c r="C59" s="60"/>
      <c r="D59" s="60"/>
      <c r="E59" s="60"/>
      <c r="F59" s="60"/>
      <c r="G59" s="60"/>
      <c r="I59" s="60"/>
      <c r="J59" s="60"/>
      <c r="K59" s="60"/>
      <c r="L59" s="60"/>
      <c r="M59" s="60"/>
      <c r="N59" s="63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91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92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DFD7-A8C8-4F43-852B-363E1371FFAE}">
  <sheetPr>
    <pageSetUpPr fitToPage="1"/>
  </sheetPr>
  <dimension ref="A1:S487"/>
  <sheetViews>
    <sheetView topLeftCell="A22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7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54"/>
      <c r="M4" s="54"/>
      <c r="N4" s="9" t="s">
        <v>2</v>
      </c>
    </row>
    <row r="5" spans="1:19">
      <c r="A5" s="5"/>
      <c r="B5" s="5"/>
      <c r="G5" s="10"/>
      <c r="L5" s="54"/>
      <c r="M5" s="5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53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2399.7894736842104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57"/>
      <c r="B11" s="135">
        <f>$M$9</f>
        <v>2399.7894736842104</v>
      </c>
      <c r="C11" s="136"/>
      <c r="D11" s="137" t="s">
        <v>89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86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19</v>
      </c>
      <c r="F16" s="53" t="s">
        <v>5</v>
      </c>
      <c r="G16" s="127" t="s">
        <v>63</v>
      </c>
      <c r="H16" s="78"/>
      <c r="I16" s="53" t="s">
        <v>10</v>
      </c>
      <c r="J16" s="16">
        <v>21</v>
      </c>
      <c r="K16" s="53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/>
      <c r="L18" s="129" t="s">
        <v>16</v>
      </c>
      <c r="M18" s="131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53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/>
      <c r="E24" s="53" t="s">
        <v>27</v>
      </c>
      <c r="F24" s="107"/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0" t="s">
        <v>27</v>
      </c>
      <c r="F25" s="109">
        <v>400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53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53" t="s">
        <v>27</v>
      </c>
      <c r="G27" s="102" t="s">
        <v>68</v>
      </c>
      <c r="H27" s="103"/>
      <c r="I27" s="103"/>
      <c r="J27" s="22">
        <v>115</v>
      </c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34</v>
      </c>
      <c r="D28" s="103"/>
      <c r="E28" s="103"/>
      <c r="F28" s="53" t="s">
        <v>27</v>
      </c>
      <c r="G28" s="102" t="s">
        <v>31</v>
      </c>
      <c r="H28" s="102"/>
      <c r="I28" s="102"/>
      <c r="J28" s="22">
        <v>115</v>
      </c>
      <c r="K28" s="4" t="s">
        <v>33</v>
      </c>
      <c r="N28" s="23"/>
    </row>
    <row r="29" spans="1:14">
      <c r="A29" s="5"/>
      <c r="B29" s="5" t="s">
        <v>5</v>
      </c>
      <c r="C29" s="106" t="s">
        <v>71</v>
      </c>
      <c r="D29" s="106"/>
      <c r="E29" s="106"/>
      <c r="F29" s="53" t="s">
        <v>27</v>
      </c>
      <c r="G29" s="102" t="s">
        <v>71</v>
      </c>
      <c r="H29" s="102"/>
      <c r="I29" s="102"/>
      <c r="J29" s="22">
        <v>200</v>
      </c>
      <c r="K29" s="4" t="s">
        <v>33</v>
      </c>
      <c r="N29" s="12"/>
    </row>
    <row r="30" spans="1:14">
      <c r="A30" s="5"/>
      <c r="B30" s="5" t="s">
        <v>5</v>
      </c>
      <c r="C30" s="102"/>
      <c r="D30" s="102"/>
      <c r="E30" s="102"/>
      <c r="F30" s="53" t="s">
        <v>27</v>
      </c>
      <c r="G30" s="102"/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/>
      <c r="D31" s="103"/>
      <c r="E31" s="103"/>
      <c r="F31" s="53" t="s">
        <v>27</v>
      </c>
      <c r="G31" s="102"/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2"/>
      <c r="E32" s="102"/>
      <c r="F32" s="53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53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53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53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53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53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53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53"/>
      <c r="G40" s="101" t="s">
        <v>38</v>
      </c>
      <c r="H40" s="101"/>
      <c r="I40" s="101"/>
      <c r="J40" s="26">
        <f>SUM(J27:J39)</f>
        <v>430</v>
      </c>
      <c r="K40" s="58"/>
      <c r="L40" s="55" t="s">
        <v>39</v>
      </c>
      <c r="M40" s="86">
        <f>(D24*F24)+(D25*F25)</f>
        <v>400</v>
      </c>
      <c r="N40" s="87"/>
    </row>
    <row r="41" spans="1:15" ht="11.25" customHeight="1">
      <c r="A41" s="5"/>
      <c r="B41" s="5"/>
      <c r="C41" s="6"/>
      <c r="F41" s="53"/>
      <c r="G41" s="74" t="s">
        <v>40</v>
      </c>
      <c r="H41" s="74"/>
      <c r="I41" s="74"/>
      <c r="J41" s="54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53"/>
      <c r="G42" s="74" t="s">
        <v>43</v>
      </c>
      <c r="H42" s="74"/>
      <c r="I42" s="74"/>
      <c r="J42" s="29">
        <f>J40/J41</f>
        <v>45.263157894736842</v>
      </c>
      <c r="K42" s="94" t="s">
        <v>44</v>
      </c>
      <c r="L42" s="97"/>
      <c r="M42" s="98">
        <f>377*2</f>
        <v>754</v>
      </c>
      <c r="N42" s="99"/>
    </row>
    <row r="43" spans="1:15" ht="15" customHeight="1">
      <c r="A43" s="5"/>
      <c r="B43" s="5"/>
      <c r="C43" s="6"/>
      <c r="F43" s="53"/>
      <c r="G43" s="74" t="s">
        <v>45</v>
      </c>
      <c r="H43" s="74"/>
      <c r="I43" s="74"/>
      <c r="J43" s="30">
        <v>22</v>
      </c>
      <c r="K43" s="58"/>
      <c r="L43" s="31" t="s">
        <v>30</v>
      </c>
      <c r="M43" s="95">
        <f>J42*J43</f>
        <v>995.78947368421052</v>
      </c>
      <c r="N43" s="96"/>
    </row>
    <row r="44" spans="1:15" ht="11.25" customHeight="1">
      <c r="A44" s="5"/>
      <c r="B44" s="5"/>
      <c r="C44" s="6"/>
      <c r="F44" s="53"/>
      <c r="G44" s="53"/>
      <c r="I44" s="54"/>
      <c r="K44" s="94" t="s">
        <v>46</v>
      </c>
      <c r="L44" s="94"/>
      <c r="M44" s="86">
        <v>250</v>
      </c>
      <c r="N44" s="87"/>
    </row>
    <row r="45" spans="1:15">
      <c r="A45" s="5"/>
      <c r="B45" s="5"/>
      <c r="C45" s="6"/>
      <c r="F45" s="53"/>
      <c r="G45" s="53"/>
      <c r="H45" s="54"/>
      <c r="I45" s="54"/>
      <c r="J45" s="31"/>
      <c r="K45" s="31"/>
      <c r="L45" s="31" t="s">
        <v>47</v>
      </c>
      <c r="M45" s="86"/>
      <c r="N45" s="87"/>
    </row>
    <row r="46" spans="1:15">
      <c r="A46" s="5"/>
      <c r="B46" s="5"/>
      <c r="E46" s="58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58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2399.7894736842104</v>
      </c>
      <c r="N47" s="96"/>
    </row>
    <row r="48" spans="1:15">
      <c r="A48" s="5"/>
      <c r="B48" s="5"/>
      <c r="E48" s="58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58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5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2"/>
      <c r="C59" s="53"/>
      <c r="D59" s="53"/>
      <c r="E59" s="53"/>
      <c r="F59" s="53"/>
      <c r="G59" s="53"/>
      <c r="I59" s="53"/>
      <c r="J59" s="53"/>
      <c r="K59" s="53"/>
      <c r="L59" s="53"/>
      <c r="M59" s="53"/>
      <c r="N59" s="56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87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88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8374-C11F-40AB-B930-EE4E1EDFD591}">
  <sheetPr>
    <pageSetUpPr fitToPage="1"/>
  </sheetPr>
  <dimension ref="A1:S487"/>
  <sheetViews>
    <sheetView topLeftCell="A22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6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54"/>
      <c r="M4" s="54"/>
      <c r="N4" s="9" t="s">
        <v>2</v>
      </c>
    </row>
    <row r="5" spans="1:19">
      <c r="A5" s="5"/>
      <c r="B5" s="5"/>
      <c r="G5" s="10"/>
      <c r="L5" s="54"/>
      <c r="M5" s="5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53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3194.0594736842104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57"/>
      <c r="B11" s="135">
        <f>$M$9</f>
        <v>3194.0594736842104</v>
      </c>
      <c r="C11" s="136"/>
      <c r="D11" s="137" t="s">
        <v>85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86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19</v>
      </c>
      <c r="F16" s="53" t="s">
        <v>5</v>
      </c>
      <c r="G16" s="127" t="s">
        <v>63</v>
      </c>
      <c r="H16" s="78"/>
      <c r="I16" s="53" t="s">
        <v>10</v>
      </c>
      <c r="J16" s="16">
        <v>21</v>
      </c>
      <c r="K16" s="53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/>
      <c r="L18" s="129" t="s">
        <v>16</v>
      </c>
      <c r="M18" s="131"/>
      <c r="N18" s="17"/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53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/>
      <c r="E24" s="53" t="s">
        <v>27</v>
      </c>
      <c r="F24" s="107"/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0" t="s">
        <v>27</v>
      </c>
      <c r="F25" s="109">
        <v>1194.27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53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53" t="s">
        <v>27</v>
      </c>
      <c r="G27" s="102" t="s">
        <v>68</v>
      </c>
      <c r="H27" s="103"/>
      <c r="I27" s="103"/>
      <c r="J27" s="22">
        <v>115</v>
      </c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34</v>
      </c>
      <c r="D28" s="103"/>
      <c r="E28" s="103"/>
      <c r="F28" s="53" t="s">
        <v>27</v>
      </c>
      <c r="G28" s="102" t="s">
        <v>31</v>
      </c>
      <c r="H28" s="102"/>
      <c r="I28" s="102"/>
      <c r="J28" s="22">
        <v>115</v>
      </c>
      <c r="K28" s="4" t="s">
        <v>33</v>
      </c>
      <c r="N28" s="23"/>
    </row>
    <row r="29" spans="1:14">
      <c r="A29" s="5"/>
      <c r="B29" s="5" t="s">
        <v>5</v>
      </c>
      <c r="C29" s="106" t="s">
        <v>71</v>
      </c>
      <c r="D29" s="106"/>
      <c r="E29" s="106"/>
      <c r="F29" s="53" t="s">
        <v>27</v>
      </c>
      <c r="G29" s="102" t="s">
        <v>71</v>
      </c>
      <c r="H29" s="102"/>
      <c r="I29" s="102"/>
      <c r="J29" s="22">
        <v>200</v>
      </c>
      <c r="K29" s="4" t="s">
        <v>33</v>
      </c>
      <c r="N29" s="12"/>
    </row>
    <row r="30" spans="1:14">
      <c r="A30" s="5"/>
      <c r="B30" s="5" t="s">
        <v>5</v>
      </c>
      <c r="C30" s="102"/>
      <c r="D30" s="102"/>
      <c r="E30" s="102"/>
      <c r="F30" s="53" t="s">
        <v>27</v>
      </c>
      <c r="G30" s="102"/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/>
      <c r="D31" s="103"/>
      <c r="E31" s="103"/>
      <c r="F31" s="53" t="s">
        <v>27</v>
      </c>
      <c r="G31" s="102"/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2"/>
      <c r="E32" s="102"/>
      <c r="F32" s="53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53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53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53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53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53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53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53"/>
      <c r="G40" s="101" t="s">
        <v>38</v>
      </c>
      <c r="H40" s="101"/>
      <c r="I40" s="101"/>
      <c r="J40" s="26">
        <f>SUM(J27:J39)</f>
        <v>430</v>
      </c>
      <c r="K40" s="58"/>
      <c r="L40" s="55" t="s">
        <v>39</v>
      </c>
      <c r="M40" s="86">
        <f>(D24*F24)+(D25*F25)</f>
        <v>1194.27</v>
      </c>
      <c r="N40" s="87"/>
    </row>
    <row r="41" spans="1:15" ht="11.25" customHeight="1">
      <c r="A41" s="5"/>
      <c r="B41" s="5"/>
      <c r="C41" s="6"/>
      <c r="F41" s="53"/>
      <c r="G41" s="74" t="s">
        <v>40</v>
      </c>
      <c r="H41" s="74"/>
      <c r="I41" s="74"/>
      <c r="J41" s="54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53"/>
      <c r="G42" s="74" t="s">
        <v>43</v>
      </c>
      <c r="H42" s="74"/>
      <c r="I42" s="74"/>
      <c r="J42" s="29">
        <f>J40/J41</f>
        <v>45.263157894736842</v>
      </c>
      <c r="K42" s="94" t="s">
        <v>44</v>
      </c>
      <c r="L42" s="97"/>
      <c r="M42" s="98">
        <f>377*2</f>
        <v>754</v>
      </c>
      <c r="N42" s="99"/>
    </row>
    <row r="43" spans="1:15" ht="15" customHeight="1">
      <c r="A43" s="5"/>
      <c r="B43" s="5"/>
      <c r="C43" s="6"/>
      <c r="F43" s="53"/>
      <c r="G43" s="74" t="s">
        <v>45</v>
      </c>
      <c r="H43" s="74"/>
      <c r="I43" s="74"/>
      <c r="J43" s="30">
        <v>22</v>
      </c>
      <c r="K43" s="58"/>
      <c r="L43" s="31" t="s">
        <v>30</v>
      </c>
      <c r="M43" s="95">
        <f>J42*J43</f>
        <v>995.78947368421052</v>
      </c>
      <c r="N43" s="96"/>
    </row>
    <row r="44" spans="1:15" ht="11.25" customHeight="1">
      <c r="A44" s="5"/>
      <c r="B44" s="5"/>
      <c r="C44" s="6"/>
      <c r="F44" s="53"/>
      <c r="G44" s="53"/>
      <c r="I44" s="54"/>
      <c r="K44" s="94" t="s">
        <v>46</v>
      </c>
      <c r="L44" s="94"/>
      <c r="M44" s="86">
        <v>250</v>
      </c>
      <c r="N44" s="87"/>
    </row>
    <row r="45" spans="1:15">
      <c r="A45" s="5"/>
      <c r="B45" s="5"/>
      <c r="C45" s="6"/>
      <c r="F45" s="53"/>
      <c r="G45" s="53"/>
      <c r="H45" s="54"/>
      <c r="I45" s="54"/>
      <c r="J45" s="31"/>
      <c r="K45" s="31"/>
      <c r="L45" s="31" t="s">
        <v>47</v>
      </c>
      <c r="M45" s="86"/>
      <c r="N45" s="87"/>
    </row>
    <row r="46" spans="1:15">
      <c r="A46" s="5"/>
      <c r="B46" s="5"/>
      <c r="E46" s="58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58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3194.0594736842104</v>
      </c>
      <c r="N47" s="96"/>
    </row>
    <row r="48" spans="1:15">
      <c r="A48" s="5"/>
      <c r="B48" s="5"/>
      <c r="E48" s="58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58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5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2"/>
      <c r="C59" s="53"/>
      <c r="D59" s="53"/>
      <c r="E59" s="53"/>
      <c r="F59" s="53"/>
      <c r="G59" s="53"/>
      <c r="I59" s="53"/>
      <c r="J59" s="53"/>
      <c r="K59" s="53"/>
      <c r="L59" s="53"/>
      <c r="M59" s="53"/>
      <c r="N59" s="56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83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84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0B8E-805B-4DE5-B882-E3506F874148}">
  <sheetPr>
    <pageSetUpPr fitToPage="1"/>
  </sheetPr>
  <dimension ref="A1:S487"/>
  <sheetViews>
    <sheetView topLeftCell="A25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5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54"/>
      <c r="M4" s="54"/>
      <c r="N4" s="9" t="s">
        <v>2</v>
      </c>
    </row>
    <row r="5" spans="1:19">
      <c r="A5" s="5"/>
      <c r="B5" s="5"/>
      <c r="G5" s="10"/>
      <c r="L5" s="54"/>
      <c r="M5" s="5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53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4582.8099999999995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57"/>
      <c r="B11" s="135">
        <f>$M$9</f>
        <v>4582.8099999999995</v>
      </c>
      <c r="C11" s="136"/>
      <c r="D11" s="137" t="s">
        <v>82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78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19</v>
      </c>
      <c r="F16" s="53" t="s">
        <v>5</v>
      </c>
      <c r="G16" s="127" t="s">
        <v>63</v>
      </c>
      <c r="H16" s="78"/>
      <c r="I16" s="53" t="s">
        <v>10</v>
      </c>
      <c r="J16" s="16">
        <v>21</v>
      </c>
      <c r="K16" s="53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67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53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/>
      <c r="E24" s="53" t="s">
        <v>27</v>
      </c>
      <c r="F24" s="107"/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3</v>
      </c>
      <c r="E25" s="60" t="s">
        <v>27</v>
      </c>
      <c r="F25" s="109">
        <v>1194.27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53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53" t="s">
        <v>27</v>
      </c>
      <c r="G27" s="102" t="s">
        <v>68</v>
      </c>
      <c r="H27" s="103"/>
      <c r="I27" s="103"/>
      <c r="J27" s="22"/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34</v>
      </c>
      <c r="D28" s="103"/>
      <c r="E28" s="103"/>
      <c r="F28" s="53" t="s">
        <v>27</v>
      </c>
      <c r="G28" s="102" t="s">
        <v>69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70</v>
      </c>
      <c r="D29" s="106"/>
      <c r="E29" s="106"/>
      <c r="F29" s="53" t="s">
        <v>27</v>
      </c>
      <c r="G29" s="102" t="s">
        <v>70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2" t="s">
        <v>69</v>
      </c>
      <c r="D30" s="102"/>
      <c r="E30" s="102"/>
      <c r="F30" s="53" t="s">
        <v>27</v>
      </c>
      <c r="G30" s="102" t="s">
        <v>32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34</v>
      </c>
      <c r="D31" s="103"/>
      <c r="E31" s="103"/>
      <c r="F31" s="53" t="s">
        <v>27</v>
      </c>
      <c r="G31" s="102" t="s">
        <v>31</v>
      </c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2"/>
      <c r="E32" s="102"/>
      <c r="F32" s="53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53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53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53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53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53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53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53"/>
      <c r="G40" s="101" t="s">
        <v>38</v>
      </c>
      <c r="H40" s="101"/>
      <c r="I40" s="101"/>
      <c r="J40" s="26">
        <f>SUM(J27:J39)</f>
        <v>0</v>
      </c>
      <c r="K40" s="58"/>
      <c r="L40" s="55" t="s">
        <v>39</v>
      </c>
      <c r="M40" s="86">
        <f>(D24*F24)+(D25*F25)</f>
        <v>3582.81</v>
      </c>
      <c r="N40" s="87"/>
    </row>
    <row r="41" spans="1:15" ht="11.25" customHeight="1">
      <c r="A41" s="5"/>
      <c r="B41" s="5"/>
      <c r="C41" s="6"/>
      <c r="F41" s="53"/>
      <c r="G41" s="74" t="s">
        <v>40</v>
      </c>
      <c r="H41" s="74"/>
      <c r="I41" s="74"/>
      <c r="J41" s="54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53"/>
      <c r="G42" s="74" t="s">
        <v>43</v>
      </c>
      <c r="H42" s="74"/>
      <c r="I42" s="74"/>
      <c r="J42" s="29">
        <f>J40/J41</f>
        <v>0</v>
      </c>
      <c r="K42" s="94" t="s">
        <v>44</v>
      </c>
      <c r="L42" s="97"/>
      <c r="M42" s="98"/>
      <c r="N42" s="99"/>
    </row>
    <row r="43" spans="1:15" ht="15" customHeight="1">
      <c r="A43" s="5"/>
      <c r="B43" s="5"/>
      <c r="C43" s="6"/>
      <c r="F43" s="53"/>
      <c r="G43" s="74" t="s">
        <v>45</v>
      </c>
      <c r="H43" s="74"/>
      <c r="I43" s="74"/>
      <c r="J43" s="30">
        <v>22</v>
      </c>
      <c r="K43" s="58"/>
      <c r="L43" s="31" t="s">
        <v>30</v>
      </c>
      <c r="M43" s="95">
        <f>J42*J43</f>
        <v>0</v>
      </c>
      <c r="N43" s="96"/>
    </row>
    <row r="44" spans="1:15" ht="11.25" customHeight="1">
      <c r="A44" s="5"/>
      <c r="B44" s="5"/>
      <c r="C44" s="6"/>
      <c r="F44" s="53"/>
      <c r="G44" s="53"/>
      <c r="I44" s="54"/>
      <c r="K44" s="94" t="s">
        <v>46</v>
      </c>
      <c r="L44" s="94"/>
      <c r="M44" s="86"/>
      <c r="N44" s="87"/>
    </row>
    <row r="45" spans="1:15">
      <c r="A45" s="5"/>
      <c r="B45" s="5"/>
      <c r="C45" s="6"/>
      <c r="F45" s="53"/>
      <c r="G45" s="53"/>
      <c r="H45" s="54"/>
      <c r="I45" s="54"/>
      <c r="J45" s="31"/>
      <c r="K45" s="31"/>
      <c r="L45" s="31" t="s">
        <v>47</v>
      </c>
      <c r="M45" s="86">
        <f>250*4</f>
        <v>1000</v>
      </c>
      <c r="N45" s="87"/>
    </row>
    <row r="46" spans="1:15">
      <c r="A46" s="5"/>
      <c r="B46" s="5"/>
      <c r="E46" s="58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58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4582.8099999999995</v>
      </c>
      <c r="N47" s="96"/>
    </row>
    <row r="48" spans="1:15">
      <c r="A48" s="5"/>
      <c r="B48" s="5"/>
      <c r="E48" s="58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58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5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2"/>
      <c r="C59" s="53"/>
      <c r="D59" s="53"/>
      <c r="E59" s="53"/>
      <c r="F59" s="53"/>
      <c r="G59" s="53"/>
      <c r="I59" s="53"/>
      <c r="J59" s="53"/>
      <c r="K59" s="53"/>
      <c r="L59" s="53"/>
      <c r="M59" s="53"/>
      <c r="N59" s="56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81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77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8E84-C7AB-49E1-8DEC-1F318001283E}">
  <sheetPr>
    <pageSetUpPr fitToPage="1"/>
  </sheetPr>
  <dimension ref="A1:S487"/>
  <sheetViews>
    <sheetView topLeftCell="A37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4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54"/>
      <c r="M4" s="54"/>
      <c r="N4" s="9" t="s">
        <v>2</v>
      </c>
    </row>
    <row r="5" spans="1:19">
      <c r="A5" s="5"/>
      <c r="B5" s="5"/>
      <c r="G5" s="10"/>
      <c r="L5" s="54"/>
      <c r="M5" s="5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53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6971.35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57"/>
      <c r="B11" s="135">
        <f>$M$9</f>
        <v>6971.35</v>
      </c>
      <c r="C11" s="136"/>
      <c r="D11" s="137" t="s">
        <v>80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78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19</v>
      </c>
      <c r="F16" s="53" t="s">
        <v>5</v>
      </c>
      <c r="G16" s="127" t="s">
        <v>63</v>
      </c>
      <c r="H16" s="78"/>
      <c r="I16" s="53" t="s">
        <v>10</v>
      </c>
      <c r="J16" s="16">
        <v>21</v>
      </c>
      <c r="K16" s="53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67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53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>
        <v>2</v>
      </c>
      <c r="E24" s="53" t="s">
        <v>27</v>
      </c>
      <c r="F24" s="107">
        <v>2388.54</v>
      </c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0" t="s">
        <v>27</v>
      </c>
      <c r="F25" s="109">
        <v>1194.27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53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53" t="s">
        <v>27</v>
      </c>
      <c r="G27" s="102" t="s">
        <v>68</v>
      </c>
      <c r="H27" s="103"/>
      <c r="I27" s="103"/>
      <c r="J27" s="22"/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34</v>
      </c>
      <c r="D28" s="103"/>
      <c r="E28" s="103"/>
      <c r="F28" s="53" t="s">
        <v>27</v>
      </c>
      <c r="G28" s="102" t="s">
        <v>69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70</v>
      </c>
      <c r="D29" s="106"/>
      <c r="E29" s="106"/>
      <c r="F29" s="53" t="s">
        <v>27</v>
      </c>
      <c r="G29" s="102" t="s">
        <v>70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2" t="s">
        <v>69</v>
      </c>
      <c r="D30" s="102"/>
      <c r="E30" s="102"/>
      <c r="F30" s="53" t="s">
        <v>27</v>
      </c>
      <c r="G30" s="102" t="s">
        <v>32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34</v>
      </c>
      <c r="D31" s="103"/>
      <c r="E31" s="103"/>
      <c r="F31" s="53" t="s">
        <v>27</v>
      </c>
      <c r="G31" s="102" t="s">
        <v>31</v>
      </c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2"/>
      <c r="E32" s="102"/>
      <c r="F32" s="53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53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53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53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53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53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53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53"/>
      <c r="G40" s="101" t="s">
        <v>38</v>
      </c>
      <c r="H40" s="101"/>
      <c r="I40" s="101"/>
      <c r="J40" s="26">
        <f>SUM(J27:J39)</f>
        <v>0</v>
      </c>
      <c r="K40" s="58"/>
      <c r="L40" s="55" t="s">
        <v>39</v>
      </c>
      <c r="M40" s="86">
        <f>(D24*F24)+(D25*F25)</f>
        <v>5971.35</v>
      </c>
      <c r="N40" s="87"/>
    </row>
    <row r="41" spans="1:15" ht="11.25" customHeight="1">
      <c r="A41" s="5"/>
      <c r="B41" s="5"/>
      <c r="C41" s="6"/>
      <c r="F41" s="53"/>
      <c r="G41" s="74" t="s">
        <v>40</v>
      </c>
      <c r="H41" s="74"/>
      <c r="I41" s="74"/>
      <c r="J41" s="54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53"/>
      <c r="G42" s="74" t="s">
        <v>43</v>
      </c>
      <c r="H42" s="74"/>
      <c r="I42" s="74"/>
      <c r="J42" s="29">
        <f>J40/J41</f>
        <v>0</v>
      </c>
      <c r="K42" s="94" t="s">
        <v>44</v>
      </c>
      <c r="L42" s="97"/>
      <c r="M42" s="98"/>
      <c r="N42" s="99"/>
    </row>
    <row r="43" spans="1:15" ht="15" customHeight="1">
      <c r="A43" s="5"/>
      <c r="B43" s="5"/>
      <c r="C43" s="6"/>
      <c r="F43" s="53"/>
      <c r="G43" s="74" t="s">
        <v>45</v>
      </c>
      <c r="H43" s="74"/>
      <c r="I43" s="74"/>
      <c r="J43" s="30">
        <v>22</v>
      </c>
      <c r="K43" s="58"/>
      <c r="L43" s="31" t="s">
        <v>30</v>
      </c>
      <c r="M43" s="95">
        <f>J42*J43</f>
        <v>0</v>
      </c>
      <c r="N43" s="96"/>
    </row>
    <row r="44" spans="1:15" ht="11.25" customHeight="1">
      <c r="A44" s="5"/>
      <c r="B44" s="5"/>
      <c r="C44" s="6"/>
      <c r="F44" s="53"/>
      <c r="G44" s="53"/>
      <c r="I44" s="54"/>
      <c r="K44" s="94" t="s">
        <v>46</v>
      </c>
      <c r="L44" s="94"/>
      <c r="M44" s="86"/>
      <c r="N44" s="87"/>
    </row>
    <row r="45" spans="1:15">
      <c r="A45" s="5"/>
      <c r="B45" s="5"/>
      <c r="C45" s="6"/>
      <c r="F45" s="53"/>
      <c r="G45" s="53"/>
      <c r="H45" s="54"/>
      <c r="I45" s="54"/>
      <c r="J45" s="31"/>
      <c r="K45" s="31"/>
      <c r="L45" s="31" t="s">
        <v>47</v>
      </c>
      <c r="M45" s="86">
        <f>250*4</f>
        <v>1000</v>
      </c>
      <c r="N45" s="87"/>
    </row>
    <row r="46" spans="1:15">
      <c r="A46" s="5"/>
      <c r="B46" s="5"/>
      <c r="E46" s="58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58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6971.35</v>
      </c>
      <c r="N47" s="96"/>
    </row>
    <row r="48" spans="1:15">
      <c r="A48" s="5"/>
      <c r="B48" s="5"/>
      <c r="E48" s="58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58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5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2"/>
      <c r="C59" s="53"/>
      <c r="D59" s="53"/>
      <c r="E59" s="53"/>
      <c r="F59" s="53"/>
      <c r="G59" s="53"/>
      <c r="I59" s="53"/>
      <c r="J59" s="53"/>
      <c r="K59" s="53"/>
      <c r="L59" s="53"/>
      <c r="M59" s="53"/>
      <c r="N59" s="56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75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76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FF30-ED83-4432-9043-BB9770299BEF}">
  <sheetPr>
    <pageSetUpPr fitToPage="1"/>
  </sheetPr>
  <dimension ref="A1:S487"/>
  <sheetViews>
    <sheetView topLeftCell="A25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3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54"/>
      <c r="M4" s="54"/>
      <c r="N4" s="9" t="s">
        <v>2</v>
      </c>
    </row>
    <row r="5" spans="1:19">
      <c r="A5" s="5"/>
      <c r="B5" s="5"/>
      <c r="G5" s="10"/>
      <c r="L5" s="54"/>
      <c r="M5" s="5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53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4582.8099999999995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57"/>
      <c r="B11" s="135">
        <f>$M$9</f>
        <v>4582.8099999999995</v>
      </c>
      <c r="C11" s="136"/>
      <c r="D11" s="137" t="s">
        <v>74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78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19</v>
      </c>
      <c r="F16" s="53" t="s">
        <v>5</v>
      </c>
      <c r="G16" s="127" t="s">
        <v>63</v>
      </c>
      <c r="H16" s="78"/>
      <c r="I16" s="53" t="s">
        <v>10</v>
      </c>
      <c r="J16" s="16">
        <v>21</v>
      </c>
      <c r="K16" s="53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67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53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/>
      <c r="E24" s="53" t="s">
        <v>27</v>
      </c>
      <c r="F24" s="107"/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3</v>
      </c>
      <c r="E25" s="60" t="s">
        <v>27</v>
      </c>
      <c r="F25" s="109">
        <v>1194.27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53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53" t="s">
        <v>27</v>
      </c>
      <c r="G27" s="102" t="s">
        <v>68</v>
      </c>
      <c r="H27" s="103"/>
      <c r="I27" s="103"/>
      <c r="J27" s="22"/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34</v>
      </c>
      <c r="D28" s="103"/>
      <c r="E28" s="103"/>
      <c r="F28" s="53" t="s">
        <v>27</v>
      </c>
      <c r="G28" s="102" t="s">
        <v>69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70</v>
      </c>
      <c r="D29" s="106"/>
      <c r="E29" s="106"/>
      <c r="F29" s="53" t="s">
        <v>27</v>
      </c>
      <c r="G29" s="102" t="s">
        <v>70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2" t="s">
        <v>69</v>
      </c>
      <c r="D30" s="102"/>
      <c r="E30" s="102"/>
      <c r="F30" s="53" t="s">
        <v>27</v>
      </c>
      <c r="G30" s="102" t="s">
        <v>32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34</v>
      </c>
      <c r="D31" s="103"/>
      <c r="E31" s="103"/>
      <c r="F31" s="53" t="s">
        <v>27</v>
      </c>
      <c r="G31" s="102" t="s">
        <v>31</v>
      </c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2"/>
      <c r="E32" s="102"/>
      <c r="F32" s="53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53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53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53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53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53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53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53"/>
      <c r="G40" s="101" t="s">
        <v>38</v>
      </c>
      <c r="H40" s="101"/>
      <c r="I40" s="101"/>
      <c r="J40" s="26">
        <f>SUM(J27:J39)</f>
        <v>0</v>
      </c>
      <c r="K40" s="58"/>
      <c r="L40" s="55" t="s">
        <v>39</v>
      </c>
      <c r="M40" s="86">
        <f>(D24*F24)+(D25*F25)</f>
        <v>3582.81</v>
      </c>
      <c r="N40" s="87"/>
    </row>
    <row r="41" spans="1:15" ht="11.25" customHeight="1">
      <c r="A41" s="5"/>
      <c r="B41" s="5"/>
      <c r="C41" s="6"/>
      <c r="F41" s="53"/>
      <c r="G41" s="74" t="s">
        <v>40</v>
      </c>
      <c r="H41" s="74"/>
      <c r="I41" s="74"/>
      <c r="J41" s="54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53"/>
      <c r="G42" s="74" t="s">
        <v>43</v>
      </c>
      <c r="H42" s="74"/>
      <c r="I42" s="74"/>
      <c r="J42" s="29">
        <f>J40/J41</f>
        <v>0</v>
      </c>
      <c r="K42" s="94" t="s">
        <v>44</v>
      </c>
      <c r="L42" s="97"/>
      <c r="M42" s="98"/>
      <c r="N42" s="99"/>
    </row>
    <row r="43" spans="1:15" ht="15" customHeight="1">
      <c r="A43" s="5"/>
      <c r="B43" s="5"/>
      <c r="C43" s="6"/>
      <c r="F43" s="53"/>
      <c r="G43" s="74" t="s">
        <v>45</v>
      </c>
      <c r="H43" s="74"/>
      <c r="I43" s="74"/>
      <c r="J43" s="30">
        <v>22</v>
      </c>
      <c r="K43" s="58"/>
      <c r="L43" s="31" t="s">
        <v>30</v>
      </c>
      <c r="M43" s="95">
        <f>J42*J43</f>
        <v>0</v>
      </c>
      <c r="N43" s="96"/>
    </row>
    <row r="44" spans="1:15" ht="11.25" customHeight="1">
      <c r="A44" s="5"/>
      <c r="B44" s="5"/>
      <c r="C44" s="6"/>
      <c r="F44" s="53"/>
      <c r="G44" s="53"/>
      <c r="I44" s="54"/>
      <c r="K44" s="94" t="s">
        <v>46</v>
      </c>
      <c r="L44" s="94"/>
      <c r="M44" s="86"/>
      <c r="N44" s="87"/>
    </row>
    <row r="45" spans="1:15">
      <c r="A45" s="5"/>
      <c r="B45" s="5"/>
      <c r="C45" s="6"/>
      <c r="F45" s="53"/>
      <c r="G45" s="53"/>
      <c r="H45" s="54"/>
      <c r="I45" s="54"/>
      <c r="J45" s="31"/>
      <c r="K45" s="31"/>
      <c r="L45" s="31" t="s">
        <v>47</v>
      </c>
      <c r="M45" s="86">
        <f>250*4</f>
        <v>1000</v>
      </c>
      <c r="N45" s="87"/>
    </row>
    <row r="46" spans="1:15">
      <c r="A46" s="5"/>
      <c r="B46" s="5"/>
      <c r="E46" s="58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58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4582.8099999999995</v>
      </c>
      <c r="N47" s="96"/>
    </row>
    <row r="48" spans="1:15">
      <c r="A48" s="5"/>
      <c r="B48" s="5"/>
      <c r="E48" s="58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58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5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2"/>
      <c r="C59" s="53"/>
      <c r="D59" s="53"/>
      <c r="E59" s="53"/>
      <c r="F59" s="53"/>
      <c r="G59" s="53"/>
      <c r="I59" s="53"/>
      <c r="J59" s="53"/>
      <c r="K59" s="53"/>
      <c r="L59" s="53"/>
      <c r="M59" s="53"/>
      <c r="N59" s="56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73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72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8D7F-2341-487B-9614-42D7D8B29989}">
  <sheetPr>
    <pageSetUpPr fitToPage="1"/>
  </sheetPr>
  <dimension ref="A1:S487"/>
  <sheetViews>
    <sheetView topLeftCell="A22" zoomScale="120" zoomScaleNormal="120" workbookViewId="0">
      <selection activeCell="E24" sqref="E24:E2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2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54"/>
      <c r="M4" s="54"/>
      <c r="N4" s="9" t="s">
        <v>2</v>
      </c>
    </row>
    <row r="5" spans="1:19">
      <c r="A5" s="5"/>
      <c r="B5" s="5"/>
      <c r="G5" s="10"/>
      <c r="L5" s="54"/>
      <c r="M5" s="54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16</v>
      </c>
      <c r="K8" s="53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8057.05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57"/>
      <c r="B11" s="135">
        <f>$M$9</f>
        <v>8057.05</v>
      </c>
      <c r="C11" s="136"/>
      <c r="D11" s="137" t="s">
        <v>79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 t="s">
        <v>78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19</v>
      </c>
      <c r="F16" s="53" t="s">
        <v>5</v>
      </c>
      <c r="G16" s="127" t="s">
        <v>63</v>
      </c>
      <c r="H16" s="78"/>
      <c r="I16" s="53" t="s">
        <v>10</v>
      </c>
      <c r="J16" s="16">
        <v>21</v>
      </c>
      <c r="K16" s="53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67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53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>
        <v>2</v>
      </c>
      <c r="E24" s="53" t="s">
        <v>27</v>
      </c>
      <c r="F24" s="107">
        <v>2822.82</v>
      </c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0" t="s">
        <v>27</v>
      </c>
      <c r="F25" s="109">
        <v>1411.41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53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53" t="s">
        <v>27</v>
      </c>
      <c r="G27" s="102" t="s">
        <v>68</v>
      </c>
      <c r="H27" s="103"/>
      <c r="I27" s="103"/>
      <c r="J27" s="22"/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34</v>
      </c>
      <c r="D28" s="103"/>
      <c r="E28" s="103"/>
      <c r="F28" s="53" t="s">
        <v>27</v>
      </c>
      <c r="G28" s="102" t="s">
        <v>69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70</v>
      </c>
      <c r="D29" s="106"/>
      <c r="E29" s="106"/>
      <c r="F29" s="53" t="s">
        <v>27</v>
      </c>
      <c r="G29" s="102" t="s">
        <v>70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2" t="s">
        <v>69</v>
      </c>
      <c r="D30" s="102"/>
      <c r="E30" s="102"/>
      <c r="F30" s="53" t="s">
        <v>27</v>
      </c>
      <c r="G30" s="102" t="s">
        <v>32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34</v>
      </c>
      <c r="D31" s="103"/>
      <c r="E31" s="103"/>
      <c r="F31" s="53" t="s">
        <v>27</v>
      </c>
      <c r="G31" s="102" t="s">
        <v>31</v>
      </c>
      <c r="H31" s="103"/>
      <c r="I31" s="103"/>
      <c r="J31" s="22"/>
      <c r="K31" s="4" t="s">
        <v>33</v>
      </c>
      <c r="N31" s="12"/>
    </row>
    <row r="32" spans="1:14">
      <c r="A32" s="5"/>
      <c r="B32" s="5" t="s">
        <v>5</v>
      </c>
      <c r="C32" s="102"/>
      <c r="D32" s="102"/>
      <c r="E32" s="102"/>
      <c r="F32" s="53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/>
      <c r="D33" s="102"/>
      <c r="E33" s="102"/>
      <c r="F33" s="53" t="s">
        <v>27</v>
      </c>
      <c r="G33" s="102"/>
      <c r="H33" s="103"/>
      <c r="I33" s="103"/>
      <c r="J33" s="22"/>
      <c r="K33" s="4" t="s">
        <v>33</v>
      </c>
      <c r="N33" s="12"/>
    </row>
    <row r="34" spans="1:15">
      <c r="A34" s="5"/>
      <c r="B34" s="5" t="s">
        <v>5</v>
      </c>
      <c r="C34" s="102"/>
      <c r="D34" s="103"/>
      <c r="E34" s="103"/>
      <c r="F34" s="53" t="s">
        <v>27</v>
      </c>
      <c r="G34" s="102"/>
      <c r="H34" s="103"/>
      <c r="I34" s="103"/>
      <c r="J34" s="22"/>
      <c r="K34" s="4" t="s">
        <v>33</v>
      </c>
      <c r="N34" s="12"/>
    </row>
    <row r="35" spans="1:15">
      <c r="A35" s="5"/>
      <c r="B35" s="5"/>
      <c r="C35" s="102"/>
      <c r="D35" s="102"/>
      <c r="E35" s="102"/>
      <c r="F35" s="53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53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53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53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53"/>
      <c r="G40" s="101" t="s">
        <v>38</v>
      </c>
      <c r="H40" s="101"/>
      <c r="I40" s="101"/>
      <c r="J40" s="26">
        <f>SUM(J27:J39)</f>
        <v>0</v>
      </c>
      <c r="K40" s="58"/>
      <c r="L40" s="55" t="s">
        <v>39</v>
      </c>
      <c r="M40" s="86">
        <f>(D24*F24)+(D25*F25)</f>
        <v>7057.05</v>
      </c>
      <c r="N40" s="87"/>
    </row>
    <row r="41" spans="1:15" ht="11.25" customHeight="1">
      <c r="A41" s="5"/>
      <c r="B41" s="5"/>
      <c r="C41" s="6"/>
      <c r="F41" s="53"/>
      <c r="G41" s="74" t="s">
        <v>40</v>
      </c>
      <c r="H41" s="74"/>
      <c r="I41" s="74"/>
      <c r="J41" s="54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53"/>
      <c r="G42" s="74" t="s">
        <v>43</v>
      </c>
      <c r="H42" s="74"/>
      <c r="I42" s="74"/>
      <c r="J42" s="29">
        <f>J40/J41</f>
        <v>0</v>
      </c>
      <c r="K42" s="94" t="s">
        <v>44</v>
      </c>
      <c r="L42" s="97"/>
      <c r="M42" s="98"/>
      <c r="N42" s="99"/>
    </row>
    <row r="43" spans="1:15" ht="15" customHeight="1">
      <c r="A43" s="5"/>
      <c r="B43" s="5"/>
      <c r="C43" s="6"/>
      <c r="F43" s="53"/>
      <c r="G43" s="74" t="s">
        <v>45</v>
      </c>
      <c r="H43" s="74"/>
      <c r="I43" s="74"/>
      <c r="J43" s="30">
        <v>22</v>
      </c>
      <c r="K43" s="58"/>
      <c r="L43" s="31" t="s">
        <v>30</v>
      </c>
      <c r="M43" s="95">
        <f>J42*J43</f>
        <v>0</v>
      </c>
      <c r="N43" s="96"/>
    </row>
    <row r="44" spans="1:15" ht="11.25" customHeight="1">
      <c r="A44" s="5"/>
      <c r="B44" s="5"/>
      <c r="C44" s="6"/>
      <c r="F44" s="53"/>
      <c r="G44" s="53"/>
      <c r="I44" s="54"/>
      <c r="K44" s="94" t="s">
        <v>46</v>
      </c>
      <c r="L44" s="94"/>
      <c r="M44" s="86"/>
      <c r="N44" s="87"/>
    </row>
    <row r="45" spans="1:15">
      <c r="A45" s="5"/>
      <c r="B45" s="5"/>
      <c r="C45" s="6"/>
      <c r="F45" s="53"/>
      <c r="G45" s="53"/>
      <c r="H45" s="54"/>
      <c r="I45" s="54"/>
      <c r="J45" s="31"/>
      <c r="K45" s="31"/>
      <c r="L45" s="31" t="s">
        <v>47</v>
      </c>
      <c r="M45" s="86">
        <f>250*4</f>
        <v>1000</v>
      </c>
      <c r="N45" s="87"/>
    </row>
    <row r="46" spans="1:15">
      <c r="A46" s="5"/>
      <c r="B46" s="5"/>
      <c r="E46" s="58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58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8057.05</v>
      </c>
      <c r="N47" s="96"/>
    </row>
    <row r="48" spans="1:15">
      <c r="A48" s="5"/>
      <c r="B48" s="5"/>
      <c r="E48" s="58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58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5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52"/>
      <c r="C59" s="53"/>
      <c r="D59" s="53"/>
      <c r="E59" s="53"/>
      <c r="F59" s="53"/>
      <c r="G59" s="53"/>
      <c r="I59" s="53"/>
      <c r="J59" s="53"/>
      <c r="K59" s="53"/>
      <c r="L59" s="53"/>
      <c r="M59" s="53"/>
      <c r="N59" s="56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54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57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3B28-D668-4330-9A53-EDF5909A6066}">
  <sheetPr>
    <pageSetUpPr fitToPage="1"/>
  </sheetPr>
  <dimension ref="A1:S487"/>
  <sheetViews>
    <sheetView topLeftCell="A25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116">
        <v>1</v>
      </c>
      <c r="N2" s="117"/>
    </row>
    <row r="3" spans="1:19">
      <c r="A3" s="5"/>
      <c r="B3" s="5"/>
      <c r="L3" s="91" t="s">
        <v>1</v>
      </c>
      <c r="M3" s="132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1</v>
      </c>
      <c r="K8" s="14" t="s">
        <v>5</v>
      </c>
      <c r="L8" s="78" t="s">
        <v>63</v>
      </c>
      <c r="M8" s="78"/>
      <c r="N8" s="12">
        <v>2024</v>
      </c>
    </row>
    <row r="9" spans="1:19" ht="15" customHeight="1">
      <c r="A9" s="5"/>
      <c r="B9" s="5"/>
      <c r="K9" s="74" t="s">
        <v>6</v>
      </c>
      <c r="L9" s="74"/>
      <c r="M9" s="133">
        <f>M47</f>
        <v>16223.113157894735</v>
      </c>
      <c r="N9" s="134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135">
        <f>$M$9</f>
        <v>16223.113157894735</v>
      </c>
      <c r="C11" s="136"/>
      <c r="D11" s="137" t="s">
        <v>66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8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9" ht="11.25" customHeight="1">
      <c r="A14" s="5"/>
      <c r="B14" s="126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</row>
    <row r="15" spans="1:19" ht="11.25" customHeight="1">
      <c r="A15" s="5"/>
      <c r="B15" s="126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S15" s="4" t="s">
        <v>9</v>
      </c>
    </row>
    <row r="16" spans="1:19" ht="11.25" customHeight="1">
      <c r="A16" s="5"/>
      <c r="B16" s="5"/>
      <c r="E16" s="16">
        <v>4</v>
      </c>
      <c r="F16" s="14" t="s">
        <v>5</v>
      </c>
      <c r="G16" s="127" t="s">
        <v>63</v>
      </c>
      <c r="H16" s="78"/>
      <c r="I16" s="14" t="s">
        <v>10</v>
      </c>
      <c r="J16" s="16">
        <v>6</v>
      </c>
      <c r="K16" s="14" t="s">
        <v>11</v>
      </c>
      <c r="L16" s="127" t="s">
        <v>64</v>
      </c>
      <c r="M16" s="78"/>
      <c r="N16" s="12">
        <v>2024</v>
      </c>
    </row>
    <row r="17" spans="1:14" ht="12" customHeight="1" thickBot="1">
      <c r="A17" s="5"/>
      <c r="B17" s="111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2" customHeight="1" thickBot="1">
      <c r="A18" s="5"/>
      <c r="B18" s="73" t="s">
        <v>12</v>
      </c>
      <c r="C18" s="128"/>
      <c r="D18" s="17"/>
      <c r="E18" s="129" t="s">
        <v>13</v>
      </c>
      <c r="F18" s="130"/>
      <c r="G18" s="131"/>
      <c r="H18" s="17" t="s">
        <v>14</v>
      </c>
      <c r="I18" s="129" t="s">
        <v>15</v>
      </c>
      <c r="J18" s="131"/>
      <c r="K18" s="17" t="s">
        <v>14</v>
      </c>
      <c r="L18" s="129" t="s">
        <v>16</v>
      </c>
      <c r="M18" s="131"/>
      <c r="N18" s="17" t="s">
        <v>65</v>
      </c>
    </row>
    <row r="19" spans="1:14">
      <c r="A19" s="5"/>
      <c r="B19" s="111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12.75" customHeight="1">
      <c r="A20" s="5"/>
      <c r="B20" s="114" t="s">
        <v>17</v>
      </c>
      <c r="C20" s="100"/>
      <c r="D20" s="100"/>
      <c r="E20" s="115"/>
      <c r="F20" s="116" t="s">
        <v>18</v>
      </c>
      <c r="G20" s="100"/>
      <c r="H20" s="100"/>
      <c r="I20" s="115"/>
      <c r="J20" s="116">
        <v>6</v>
      </c>
      <c r="K20" s="115"/>
      <c r="L20" s="116"/>
      <c r="M20" s="100"/>
      <c r="N20" s="117"/>
    </row>
    <row r="21" spans="1:14">
      <c r="A21" s="5"/>
      <c r="B21" s="118" t="s">
        <v>19</v>
      </c>
      <c r="C21" s="119"/>
      <c r="D21" s="119"/>
      <c r="E21" s="120"/>
      <c r="F21" s="121" t="s">
        <v>20</v>
      </c>
      <c r="G21" s="119"/>
      <c r="H21" s="119"/>
      <c r="I21" s="120"/>
      <c r="J21" s="121" t="s">
        <v>21</v>
      </c>
      <c r="K21" s="120"/>
      <c r="L21" s="121" t="s">
        <v>22</v>
      </c>
      <c r="M21" s="119"/>
      <c r="N21" s="122"/>
    </row>
    <row r="22" spans="1:14">
      <c r="A22" s="5"/>
      <c r="B22" s="18" t="s">
        <v>23</v>
      </c>
      <c r="E22" s="10"/>
      <c r="N22" s="12"/>
    </row>
    <row r="23" spans="1:14">
      <c r="A23" s="5"/>
      <c r="B23" s="5"/>
      <c r="C23" s="4" t="s">
        <v>24</v>
      </c>
      <c r="E23" s="14"/>
      <c r="F23" s="78" t="s">
        <v>25</v>
      </c>
      <c r="G23" s="78"/>
      <c r="J23" s="10"/>
      <c r="N23" s="12"/>
    </row>
    <row r="24" spans="1:14">
      <c r="A24" s="5"/>
      <c r="B24" s="5" t="s">
        <v>26</v>
      </c>
      <c r="D24" s="19">
        <v>2</v>
      </c>
      <c r="E24" s="14" t="s">
        <v>27</v>
      </c>
      <c r="F24" s="107">
        <v>4559.9399999999996</v>
      </c>
      <c r="G24" s="108"/>
      <c r="H24" s="4" t="s">
        <v>28</v>
      </c>
      <c r="J24" s="20"/>
      <c r="M24" s="104"/>
      <c r="N24" s="105"/>
    </row>
    <row r="25" spans="1:14">
      <c r="A25" s="5"/>
      <c r="B25" s="5"/>
      <c r="D25" s="19">
        <v>1</v>
      </c>
      <c r="E25" s="60" t="s">
        <v>27</v>
      </c>
      <c r="F25" s="109">
        <v>2279.9699999999998</v>
      </c>
      <c r="G25" s="109"/>
      <c r="H25" s="4" t="s">
        <v>29</v>
      </c>
      <c r="J25" s="10"/>
      <c r="M25" s="104"/>
      <c r="N25" s="105"/>
    </row>
    <row r="26" spans="1:14">
      <c r="A26" s="5"/>
      <c r="B26" s="18" t="s">
        <v>30</v>
      </c>
      <c r="D26" s="21"/>
      <c r="E26" s="14"/>
      <c r="F26" s="110"/>
      <c r="G26" s="110"/>
      <c r="M26" s="104"/>
      <c r="N26" s="105"/>
    </row>
    <row r="27" spans="1:14">
      <c r="A27" s="5"/>
      <c r="B27" s="5" t="s">
        <v>5</v>
      </c>
      <c r="C27" s="102" t="s">
        <v>31</v>
      </c>
      <c r="D27" s="102"/>
      <c r="E27" s="102"/>
      <c r="F27" s="14" t="s">
        <v>27</v>
      </c>
      <c r="G27" s="102" t="s">
        <v>32</v>
      </c>
      <c r="H27" s="103"/>
      <c r="I27" s="103"/>
      <c r="J27" s="22">
        <v>115</v>
      </c>
      <c r="K27" s="4" t="s">
        <v>33</v>
      </c>
      <c r="M27" s="104"/>
      <c r="N27" s="105"/>
    </row>
    <row r="28" spans="1:14">
      <c r="A28" s="5"/>
      <c r="B28" s="5" t="s">
        <v>5</v>
      </c>
      <c r="C28" s="102" t="s">
        <v>34</v>
      </c>
      <c r="D28" s="103"/>
      <c r="E28" s="103"/>
      <c r="F28" s="14" t="s">
        <v>27</v>
      </c>
      <c r="G28" s="102" t="s">
        <v>35</v>
      </c>
      <c r="H28" s="102"/>
      <c r="I28" s="102"/>
      <c r="J28" s="22"/>
      <c r="K28" s="4" t="s">
        <v>33</v>
      </c>
      <c r="N28" s="23"/>
    </row>
    <row r="29" spans="1:14">
      <c r="A29" s="5"/>
      <c r="B29" s="5" t="s">
        <v>5</v>
      </c>
      <c r="C29" s="106" t="s">
        <v>36</v>
      </c>
      <c r="D29" s="106"/>
      <c r="E29" s="106"/>
      <c r="F29" s="14" t="s">
        <v>27</v>
      </c>
      <c r="G29" s="102" t="s">
        <v>35</v>
      </c>
      <c r="H29" s="102"/>
      <c r="I29" s="102"/>
      <c r="J29" s="22"/>
      <c r="K29" s="4" t="s">
        <v>33</v>
      </c>
      <c r="N29" s="12"/>
    </row>
    <row r="30" spans="1:14">
      <c r="A30" s="5"/>
      <c r="B30" s="5" t="s">
        <v>5</v>
      </c>
      <c r="C30" s="106" t="s">
        <v>37</v>
      </c>
      <c r="D30" s="106"/>
      <c r="E30" s="106"/>
      <c r="F30" s="14" t="s">
        <v>27</v>
      </c>
      <c r="G30" s="102" t="s">
        <v>32</v>
      </c>
      <c r="H30" s="103"/>
      <c r="I30" s="103"/>
      <c r="J30" s="22"/>
      <c r="K30" s="4" t="s">
        <v>33</v>
      </c>
      <c r="N30" s="12"/>
    </row>
    <row r="31" spans="1:14" ht="11.25" customHeight="1">
      <c r="A31" s="5"/>
      <c r="B31" s="5" t="s">
        <v>5</v>
      </c>
      <c r="C31" s="102" t="s">
        <v>34</v>
      </c>
      <c r="D31" s="103"/>
      <c r="E31" s="103"/>
      <c r="F31" s="14" t="s">
        <v>27</v>
      </c>
      <c r="G31" s="102" t="s">
        <v>31</v>
      </c>
      <c r="H31" s="103"/>
      <c r="I31" s="103"/>
      <c r="J31" s="22">
        <v>115</v>
      </c>
      <c r="K31" s="4" t="s">
        <v>33</v>
      </c>
      <c r="N31" s="12"/>
    </row>
    <row r="32" spans="1:14">
      <c r="A32" s="5"/>
      <c r="B32" s="5" t="s">
        <v>5</v>
      </c>
      <c r="C32" s="102"/>
      <c r="D32" s="102"/>
      <c r="E32" s="102"/>
      <c r="F32" s="14" t="s">
        <v>27</v>
      </c>
      <c r="G32" s="102"/>
      <c r="H32" s="102"/>
      <c r="I32" s="102"/>
      <c r="J32" s="22"/>
      <c r="K32" s="4" t="s">
        <v>33</v>
      </c>
      <c r="N32" s="12"/>
    </row>
    <row r="33" spans="1:15" ht="10.5" customHeight="1">
      <c r="A33" s="5"/>
      <c r="B33" s="5" t="s">
        <v>5</v>
      </c>
      <c r="C33" s="102" t="s">
        <v>31</v>
      </c>
      <c r="D33" s="102"/>
      <c r="E33" s="102"/>
      <c r="F33" s="14" t="s">
        <v>27</v>
      </c>
      <c r="G33" s="102" t="s">
        <v>32</v>
      </c>
      <c r="H33" s="103"/>
      <c r="I33" s="103"/>
      <c r="J33" s="22">
        <v>115</v>
      </c>
      <c r="K33" s="4" t="s">
        <v>33</v>
      </c>
      <c r="N33" s="12"/>
    </row>
    <row r="34" spans="1:15">
      <c r="A34" s="5"/>
      <c r="B34" s="5" t="s">
        <v>5</v>
      </c>
      <c r="C34" s="102" t="s">
        <v>32</v>
      </c>
      <c r="D34" s="103"/>
      <c r="E34" s="103"/>
      <c r="F34" s="14" t="s">
        <v>27</v>
      </c>
      <c r="G34" s="102" t="s">
        <v>31</v>
      </c>
      <c r="H34" s="103"/>
      <c r="I34" s="103"/>
      <c r="J34" s="22">
        <v>115</v>
      </c>
      <c r="K34" s="4" t="s">
        <v>33</v>
      </c>
      <c r="N34" s="12"/>
    </row>
    <row r="35" spans="1:15">
      <c r="A35" s="5"/>
      <c r="B35" s="5"/>
      <c r="C35" s="102"/>
      <c r="D35" s="102"/>
      <c r="E35" s="102"/>
      <c r="F35" s="14" t="s">
        <v>27</v>
      </c>
      <c r="G35" s="102"/>
      <c r="H35" s="102"/>
      <c r="I35" s="102"/>
      <c r="J35" s="22"/>
      <c r="K35" s="4" t="s">
        <v>33</v>
      </c>
      <c r="N35" s="12"/>
    </row>
    <row r="36" spans="1:15">
      <c r="A36" s="5"/>
      <c r="B36" s="5"/>
      <c r="C36" s="102"/>
      <c r="D36" s="103"/>
      <c r="E36" s="103"/>
      <c r="F36" s="14" t="s">
        <v>27</v>
      </c>
      <c r="G36" s="102"/>
      <c r="H36" s="103"/>
      <c r="I36" s="103"/>
      <c r="J36" s="22"/>
      <c r="K36" s="4" t="s">
        <v>33</v>
      </c>
      <c r="N36" s="12"/>
    </row>
    <row r="37" spans="1:15">
      <c r="A37" s="5"/>
      <c r="B37" s="5"/>
      <c r="C37" s="102"/>
      <c r="D37" s="102"/>
      <c r="E37" s="102"/>
      <c r="F37" s="24" t="s">
        <v>27</v>
      </c>
      <c r="G37" s="102"/>
      <c r="H37" s="102"/>
      <c r="I37" s="102"/>
      <c r="J37" s="22"/>
      <c r="K37" s="4" t="s">
        <v>33</v>
      </c>
      <c r="N37" s="12"/>
    </row>
    <row r="38" spans="1:15">
      <c r="A38" s="5"/>
      <c r="B38" s="5"/>
      <c r="C38" s="102"/>
      <c r="D38" s="102"/>
      <c r="E38" s="102"/>
      <c r="F38" s="14" t="s">
        <v>27</v>
      </c>
      <c r="G38" s="78"/>
      <c r="H38" s="78"/>
      <c r="I38" s="78"/>
      <c r="J38" s="22"/>
      <c r="K38" s="4" t="s">
        <v>33</v>
      </c>
      <c r="N38" s="12"/>
    </row>
    <row r="39" spans="1:15">
      <c r="A39" s="5"/>
      <c r="B39" s="5"/>
      <c r="C39" s="100"/>
      <c r="D39" s="100"/>
      <c r="E39" s="100"/>
      <c r="F39" s="14" t="s">
        <v>27</v>
      </c>
      <c r="G39" s="100"/>
      <c r="H39" s="100"/>
      <c r="I39" s="100"/>
      <c r="J39" s="25"/>
      <c r="K39" s="4" t="s">
        <v>33</v>
      </c>
      <c r="N39" s="12"/>
    </row>
    <row r="40" spans="1:15" ht="22.5">
      <c r="A40" s="5"/>
      <c r="B40" s="5"/>
      <c r="C40" s="6"/>
      <c r="F40" s="14"/>
      <c r="G40" s="101" t="s">
        <v>38</v>
      </c>
      <c r="H40" s="101"/>
      <c r="I40" s="101"/>
      <c r="J40" s="26">
        <f>SUM(J27:J39)</f>
        <v>460</v>
      </c>
      <c r="K40" s="27"/>
      <c r="L40" s="28" t="s">
        <v>39</v>
      </c>
      <c r="M40" s="86">
        <f>(D24*F24)+(D25*F25)</f>
        <v>11399.849999999999</v>
      </c>
      <c r="N40" s="87"/>
    </row>
    <row r="41" spans="1:15" ht="11.25" customHeight="1">
      <c r="A41" s="5"/>
      <c r="B41" s="5"/>
      <c r="C41" s="6"/>
      <c r="F41" s="14"/>
      <c r="G41" s="74" t="s">
        <v>40</v>
      </c>
      <c r="H41" s="74"/>
      <c r="I41" s="74"/>
      <c r="J41" s="8">
        <v>9.5</v>
      </c>
      <c r="K41" s="94" t="s">
        <v>41</v>
      </c>
      <c r="L41" s="97"/>
      <c r="M41" s="98" t="s">
        <v>42</v>
      </c>
      <c r="N41" s="99"/>
    </row>
    <row r="42" spans="1:15" ht="10.5" customHeight="1">
      <c r="A42" s="5"/>
      <c r="B42" s="5"/>
      <c r="C42" s="6"/>
      <c r="F42" s="14"/>
      <c r="G42" s="74" t="s">
        <v>43</v>
      </c>
      <c r="H42" s="74"/>
      <c r="I42" s="74"/>
      <c r="J42" s="29">
        <f>J40/J41</f>
        <v>48.421052631578945</v>
      </c>
      <c r="K42" s="94" t="s">
        <v>44</v>
      </c>
      <c r="L42" s="97"/>
      <c r="M42" s="98">
        <f>377*4</f>
        <v>1508</v>
      </c>
      <c r="N42" s="99"/>
    </row>
    <row r="43" spans="1:15" ht="15" customHeight="1">
      <c r="A43" s="5"/>
      <c r="B43" s="5"/>
      <c r="C43" s="6"/>
      <c r="F43" s="14"/>
      <c r="G43" s="74" t="s">
        <v>45</v>
      </c>
      <c r="H43" s="74"/>
      <c r="I43" s="74"/>
      <c r="J43" s="30">
        <v>22</v>
      </c>
      <c r="K43" s="27"/>
      <c r="L43" s="31" t="s">
        <v>30</v>
      </c>
      <c r="M43" s="95">
        <f>J42*J43</f>
        <v>1065.2631578947369</v>
      </c>
      <c r="N43" s="96"/>
    </row>
    <row r="44" spans="1:15" ht="11.25" customHeight="1">
      <c r="A44" s="5"/>
      <c r="B44" s="5"/>
      <c r="C44" s="6"/>
      <c r="F44" s="14"/>
      <c r="G44" s="14"/>
      <c r="I44" s="8"/>
      <c r="K44" s="94" t="s">
        <v>46</v>
      </c>
      <c r="L44" s="94"/>
      <c r="M44" s="86">
        <f>250</f>
        <v>250</v>
      </c>
      <c r="N44" s="87"/>
    </row>
    <row r="45" spans="1:15">
      <c r="A45" s="5"/>
      <c r="B45" s="5"/>
      <c r="C45" s="6"/>
      <c r="F45" s="14"/>
      <c r="G45" s="14"/>
      <c r="H45" s="8"/>
      <c r="I45" s="8"/>
      <c r="J45" s="31"/>
      <c r="K45" s="31"/>
      <c r="L45" s="31" t="s">
        <v>47</v>
      </c>
      <c r="M45" s="86">
        <f>250*8</f>
        <v>2000</v>
      </c>
      <c r="N45" s="87"/>
    </row>
    <row r="46" spans="1:15">
      <c r="A46" s="5"/>
      <c r="B46" s="5"/>
      <c r="E46" s="27"/>
      <c r="F46" s="85"/>
      <c r="G46" s="85"/>
      <c r="H46" s="31"/>
      <c r="I46" s="31"/>
      <c r="J46" s="10"/>
      <c r="K46" s="94" t="s">
        <v>48</v>
      </c>
      <c r="L46" s="94" t="s">
        <v>48</v>
      </c>
      <c r="M46" s="86"/>
      <c r="N46" s="87"/>
      <c r="O46" s="32"/>
    </row>
    <row r="47" spans="1:15">
      <c r="A47" s="5"/>
      <c r="B47" s="5"/>
      <c r="E47" s="27"/>
      <c r="F47" s="85"/>
      <c r="G47" s="85"/>
      <c r="H47" s="31"/>
      <c r="I47" s="31"/>
      <c r="J47" s="31"/>
      <c r="K47" s="94" t="s">
        <v>49</v>
      </c>
      <c r="L47" s="94"/>
      <c r="M47" s="95">
        <f>SUM(M40:N46)</f>
        <v>16223.113157894735</v>
      </c>
      <c r="N47" s="96"/>
    </row>
    <row r="48" spans="1:15">
      <c r="A48" s="5"/>
      <c r="B48" s="5"/>
      <c r="E48" s="27"/>
      <c r="F48" s="85"/>
      <c r="G48" s="85"/>
      <c r="H48" s="31"/>
      <c r="I48" s="31"/>
      <c r="J48" s="31"/>
      <c r="M48" s="86"/>
      <c r="N48" s="87"/>
    </row>
    <row r="49" spans="1:14">
      <c r="A49" s="5"/>
      <c r="B49" s="5"/>
      <c r="C49" s="10"/>
      <c r="E49" s="27"/>
      <c r="F49" s="85"/>
      <c r="G49" s="85"/>
      <c r="H49" s="31"/>
      <c r="I49" s="31"/>
      <c r="J49" s="31"/>
      <c r="M49" s="88"/>
      <c r="N49" s="89"/>
    </row>
    <row r="50" spans="1:14">
      <c r="A50" s="5"/>
      <c r="B50" s="33" t="s">
        <v>50</v>
      </c>
      <c r="C50" s="34"/>
      <c r="D50" s="34"/>
      <c r="E50" s="34"/>
      <c r="F50" s="34"/>
      <c r="G50" s="35"/>
      <c r="H50" s="31"/>
      <c r="I50" s="31"/>
      <c r="J50" s="31"/>
      <c r="L50" s="27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90" t="s">
        <v>51</v>
      </c>
      <c r="C58" s="91"/>
      <c r="D58" s="91"/>
      <c r="E58" s="91"/>
      <c r="F58" s="91"/>
      <c r="G58" s="91"/>
      <c r="I58" s="92" t="s">
        <v>52</v>
      </c>
      <c r="J58" s="92"/>
      <c r="K58" s="92"/>
      <c r="L58" s="92"/>
      <c r="M58" s="92"/>
      <c r="N58" s="93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3"/>
      <c r="C60" s="74"/>
      <c r="D60" s="74"/>
      <c r="E60" s="74"/>
      <c r="F60" s="74"/>
      <c r="G60" s="74"/>
      <c r="N60" s="12"/>
    </row>
    <row r="61" spans="1:14" ht="16.5" customHeight="1">
      <c r="A61" s="5"/>
      <c r="B61" s="77" t="s">
        <v>53</v>
      </c>
      <c r="C61" s="78"/>
      <c r="D61" s="78"/>
      <c r="E61" s="78"/>
      <c r="F61" s="78"/>
      <c r="G61" s="78"/>
      <c r="I61" s="78" t="s">
        <v>54</v>
      </c>
      <c r="J61" s="78"/>
      <c r="K61" s="78"/>
      <c r="L61" s="78"/>
      <c r="M61" s="78"/>
      <c r="N61" s="79"/>
    </row>
    <row r="62" spans="1:14">
      <c r="A62" s="5"/>
      <c r="B62" s="73" t="s">
        <v>55</v>
      </c>
      <c r="C62" s="74"/>
      <c r="D62" s="74"/>
      <c r="E62" s="74"/>
      <c r="F62" s="74"/>
      <c r="G62" s="74"/>
      <c r="I62" s="80" t="s">
        <v>55</v>
      </c>
      <c r="J62" s="80"/>
      <c r="K62" s="80"/>
      <c r="L62" s="80"/>
      <c r="M62" s="80"/>
      <c r="N62" s="81"/>
    </row>
    <row r="63" spans="1:14" ht="26.25" customHeight="1">
      <c r="A63" s="5"/>
      <c r="B63" s="82" t="s">
        <v>56</v>
      </c>
      <c r="C63" s="83"/>
      <c r="D63" s="83"/>
      <c r="E63" s="83"/>
      <c r="F63" s="83"/>
      <c r="G63" s="83"/>
      <c r="I63" s="83" t="s">
        <v>57</v>
      </c>
      <c r="J63" s="83"/>
      <c r="K63" s="83"/>
      <c r="L63" s="83"/>
      <c r="M63" s="83"/>
      <c r="N63" s="84"/>
    </row>
    <row r="64" spans="1:14" ht="2.25" customHeight="1">
      <c r="A64" s="5"/>
      <c r="B64" s="73" t="s">
        <v>58</v>
      </c>
      <c r="C64" s="74"/>
      <c r="D64" s="74"/>
      <c r="E64" s="74"/>
      <c r="F64" s="74"/>
      <c r="G64" s="74"/>
      <c r="I64" s="75" t="s">
        <v>59</v>
      </c>
      <c r="J64" s="75"/>
      <c r="K64" s="75"/>
      <c r="L64" s="75"/>
      <c r="M64" s="75"/>
      <c r="N64" s="76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60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61</v>
      </c>
    </row>
    <row r="487" spans="4:4">
      <c r="D487" s="51" t="s">
        <v>62</v>
      </c>
    </row>
  </sheetData>
  <mergeCells count="92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OMMH 12</vt:lpstr>
      <vt:lpstr>LEHS 11</vt:lpstr>
      <vt:lpstr>DMFM 10</vt:lpstr>
      <vt:lpstr>CAFF 9</vt:lpstr>
      <vt:lpstr>NJHV 8</vt:lpstr>
      <vt:lpstr>PAER 7</vt:lpstr>
      <vt:lpstr>OMMH 6</vt:lpstr>
      <vt:lpstr>MNGM 5</vt:lpstr>
      <vt:lpstr>ANMS 4</vt:lpstr>
      <vt:lpstr>MECS 3</vt:lpstr>
      <vt:lpstr>DMFM 2</vt:lpstr>
      <vt:lpstr>DMFM 1</vt:lpstr>
      <vt:lpstr>'ANMS 4'!Área_de_impresión</vt:lpstr>
      <vt:lpstr>'CAFF 9'!Área_de_impresión</vt:lpstr>
      <vt:lpstr>'DMFM 1'!Área_de_impresión</vt:lpstr>
      <vt:lpstr>'DMFM 10'!Área_de_impresión</vt:lpstr>
      <vt:lpstr>'DMFM 2'!Área_de_impresión</vt:lpstr>
      <vt:lpstr>'LEHS 11'!Área_de_impresión</vt:lpstr>
      <vt:lpstr>'MECS 3'!Área_de_impresión</vt:lpstr>
      <vt:lpstr>'MNGM 5'!Área_de_impresión</vt:lpstr>
      <vt:lpstr>'NJHV 8'!Área_de_impresión</vt:lpstr>
      <vt:lpstr>'OMMH 12'!Área_de_impresión</vt:lpstr>
      <vt:lpstr>'OMMH 6'!Área_de_impresión</vt:lpstr>
      <vt:lpstr>'PAER 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Neidy Silva Zuñiga</cp:lastModifiedBy>
  <cp:lastPrinted>2024-08-23T20:13:45Z</cp:lastPrinted>
  <dcterms:created xsi:type="dcterms:W3CDTF">2024-08-01T16:26:02Z</dcterms:created>
  <dcterms:modified xsi:type="dcterms:W3CDTF">2024-09-03T16:27:50Z</dcterms:modified>
</cp:coreProperties>
</file>