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 firstSheet="46" activeTab="49"/>
  </bookViews>
  <sheets>
    <sheet name="MARCELA DE LA PEÑA 50" sheetId="53" r:id="rId1"/>
    <sheet name="JOSE MANUEL JIMENEZ 49" sheetId="39" r:id="rId2"/>
    <sheet name="ALBERTO VILLEGAS 48" sheetId="50" r:id="rId3"/>
    <sheet name="VALERIA MENDOZA 47" sheetId="49" r:id="rId4"/>
    <sheet name="ADRIANA TUCUCH 46" sheetId="48" r:id="rId5"/>
    <sheet name="ALEJANDRO HERRERA 45" sheetId="47" r:id="rId6"/>
    <sheet name="SOFIA DORANTES 44" sheetId="46" r:id="rId7"/>
    <sheet name="MONICA MUÑIZ 43" sheetId="45" r:id="rId8"/>
    <sheet name="KAREN NAJERA 42" sheetId="44" r:id="rId9"/>
    <sheet name="JORGE GOMEZ 41" sheetId="43" r:id="rId10"/>
    <sheet name="JAVIER DIEZ 40" sheetId="42" r:id="rId11"/>
    <sheet name="MIGUEL ANGEL MEDINA 39" sheetId="41" r:id="rId12"/>
    <sheet name="ALFONSO VILLARREAL 38" sheetId="40" r:id="rId13"/>
    <sheet name="JAVIER DIEZ 38" sheetId="52" r:id="rId14"/>
    <sheet name="IGNACIO GALINDO 36" sheetId="37" r:id="rId15"/>
    <sheet name="LETICIA MARTINEZ 35" sheetId="36" r:id="rId16"/>
    <sheet name="ALFREDO SANCHEZ 34" sheetId="35" r:id="rId17"/>
    <sheet name="MIGUEL A. MEDINA 33" sheetId="34" r:id="rId18"/>
    <sheet name="FERNANDO MTZ 32" sheetId="33" r:id="rId19"/>
    <sheet name="ANDREA LOPEZ 31" sheetId="32" r:id="rId20"/>
    <sheet name="JOSUE MACIEL 30" sheetId="31" r:id="rId21"/>
    <sheet name="ALEJANDRO HERRERA 29" sheetId="30" r:id="rId22"/>
    <sheet name="LUIS GONZALEZ 28" sheetId="29" r:id="rId23"/>
    <sheet name="KAREN NAJERA 27" sheetId="28" r:id="rId24"/>
    <sheet name="ALBERTO VILLEGAS 26" sheetId="27" r:id="rId25"/>
    <sheet name="HECTOR HDZ 25" sheetId="26" r:id="rId26"/>
    <sheet name="PAULINA BECERRIL 24" sheetId="25" r:id="rId27"/>
    <sheet name="MARTIN A. VALDES 23" sheetId="24" r:id="rId28"/>
    <sheet name="VALERIA MENDOZA 22" sheetId="23" r:id="rId29"/>
    <sheet name="JAVIER DIEZ 21" sheetId="22" r:id="rId30"/>
    <sheet name="MIGUEL A. MEDINA 20" sheetId="21" r:id="rId31"/>
    <sheet name="JESUS FLORES 19" sheetId="20" r:id="rId32"/>
    <sheet name="JOSE MANUEL JIMENEZ 18" sheetId="19" r:id="rId33"/>
    <sheet name="ALFONSO VILLARREAL 17" sheetId="17" r:id="rId34"/>
    <sheet name="PAULINA BECERRIL 16" sheetId="16" r:id="rId35"/>
    <sheet name="JOSE MANUEL JIMENEZ 15" sheetId="15" r:id="rId36"/>
    <sheet name="LUIS GONZALEZ 14" sheetId="14" r:id="rId37"/>
    <sheet name="ALBERTO VILLEGAS 13" sheetId="13" r:id="rId38"/>
    <sheet name="VALERIA MENDOZA 12" sheetId="12" r:id="rId39"/>
    <sheet name="JAVIER DIEZ 11" sheetId="11" r:id="rId40"/>
    <sheet name="LETICIA MTZ 10" sheetId="10" r:id="rId41"/>
    <sheet name="MIGUEL ANGEL MEDINA 9" sheetId="9" r:id="rId42"/>
    <sheet name="JESUS FLORES 8" sheetId="8" r:id="rId43"/>
    <sheet name="KAREN NAJERA 7" sheetId="7" r:id="rId44"/>
    <sheet name="ALEJANDRA GERALDINA 6" sheetId="6" r:id="rId45"/>
    <sheet name="PAULINA BECERRIL 5" sheetId="5" r:id="rId46"/>
    <sheet name="ALFREDO SANCHEZ 4" sheetId="4" r:id="rId47"/>
    <sheet name="ALFREDO SANCHEZ 3" sheetId="3" r:id="rId48"/>
    <sheet name="JESUS FLORES 2" sheetId="2" r:id="rId49"/>
    <sheet name="ALFONSO VILLARREAL 1" sheetId="1" r:id="rId50"/>
  </sheets>
  <definedNames>
    <definedName name="_xlnm.Print_Area" localSheetId="4">'ADRIANA TUCUCH 46'!$A$1:$N$63</definedName>
    <definedName name="_xlnm.Print_Area" localSheetId="37">'ALBERTO VILLEGAS 13'!$A$1:$N$63</definedName>
    <definedName name="_xlnm.Print_Area" localSheetId="24">'ALBERTO VILLEGAS 26'!$A$1:$N$63</definedName>
    <definedName name="_xlnm.Print_Area" localSheetId="2">'ALBERTO VILLEGAS 48'!$A$1:$N$63</definedName>
    <definedName name="_xlnm.Print_Area" localSheetId="44">'ALEJANDRA GERALDINA 6'!$A$1:$N$63</definedName>
    <definedName name="_xlnm.Print_Area" localSheetId="21">'ALEJANDRO HERRERA 29'!$A$1:$N$63</definedName>
    <definedName name="_xlnm.Print_Area" localSheetId="5">'ALEJANDRO HERRERA 45'!$A$1:$N$63</definedName>
    <definedName name="_xlnm.Print_Area" localSheetId="49">'ALFONSO VILLARREAL 1'!$A$1:$N$63</definedName>
    <definedName name="_xlnm.Print_Area" localSheetId="33">'ALFONSO VILLARREAL 17'!$A$1:$N$63</definedName>
    <definedName name="_xlnm.Print_Area" localSheetId="12">'ALFONSO VILLARREAL 38'!$A$1:$N$63</definedName>
    <definedName name="_xlnm.Print_Area" localSheetId="47">'ALFREDO SANCHEZ 3'!$A$1:$N$63</definedName>
    <definedName name="_xlnm.Print_Area" localSheetId="16">'ALFREDO SANCHEZ 34'!$A$1:$N$63</definedName>
    <definedName name="_xlnm.Print_Area" localSheetId="46">'ALFREDO SANCHEZ 4'!$A$1:$N$63</definedName>
    <definedName name="_xlnm.Print_Area" localSheetId="19">'ANDREA LOPEZ 31'!$A$1:$N$63</definedName>
    <definedName name="_xlnm.Print_Area" localSheetId="18">'FERNANDO MTZ 32'!$A$1:$N$63</definedName>
    <definedName name="_xlnm.Print_Area" localSheetId="25">'HECTOR HDZ 25'!$A$1:$N$63</definedName>
    <definedName name="_xlnm.Print_Area" localSheetId="14">'IGNACIO GALINDO 36'!$A$1:$N$63</definedName>
    <definedName name="_xlnm.Print_Area" localSheetId="39">'JAVIER DIEZ 11'!$A$1:$N$63</definedName>
    <definedName name="_xlnm.Print_Area" localSheetId="29">'JAVIER DIEZ 21'!$A$1:$N$63</definedName>
    <definedName name="_xlnm.Print_Area" localSheetId="13">'JAVIER DIEZ 38'!$A$1:$N$63</definedName>
    <definedName name="_xlnm.Print_Area" localSheetId="10">'JAVIER DIEZ 40'!$A$1:$N$63</definedName>
    <definedName name="_xlnm.Print_Area" localSheetId="31">'JESUS FLORES 19'!$A$1:$N$63</definedName>
    <definedName name="_xlnm.Print_Area" localSheetId="48">'JESUS FLORES 2'!$A$1:$N$63</definedName>
    <definedName name="_xlnm.Print_Area" localSheetId="42">'JESUS FLORES 8'!$A$1:$N$63</definedName>
    <definedName name="_xlnm.Print_Area" localSheetId="9">'JORGE GOMEZ 41'!$A$1:$N$63</definedName>
    <definedName name="_xlnm.Print_Area" localSheetId="35">'JOSE MANUEL JIMENEZ 15'!$A$1:$N$63</definedName>
    <definedName name="_xlnm.Print_Area" localSheetId="32">'JOSE MANUEL JIMENEZ 18'!$A$1:$N$63</definedName>
    <definedName name="_xlnm.Print_Area" localSheetId="1">'JOSE MANUEL JIMENEZ 49'!$A$1:$N$63</definedName>
    <definedName name="_xlnm.Print_Area" localSheetId="20">'JOSUE MACIEL 30'!$A$1:$N$63</definedName>
    <definedName name="_xlnm.Print_Area" localSheetId="23">'KAREN NAJERA 27'!$A$1:$N$63</definedName>
    <definedName name="_xlnm.Print_Area" localSheetId="8">'KAREN NAJERA 42'!$A$1:$N$63</definedName>
    <definedName name="_xlnm.Print_Area" localSheetId="43">'KAREN NAJERA 7'!$A$1:$N$63</definedName>
    <definedName name="_xlnm.Print_Area" localSheetId="15">'LETICIA MARTINEZ 35'!$A$1:$N$63</definedName>
    <definedName name="_xlnm.Print_Area" localSheetId="40">'LETICIA MTZ 10'!$A$1:$N$63</definedName>
    <definedName name="_xlnm.Print_Area" localSheetId="36">'LUIS GONZALEZ 14'!$A$1:$N$63</definedName>
    <definedName name="_xlnm.Print_Area" localSheetId="22">'LUIS GONZALEZ 28'!$A$1:$N$63</definedName>
    <definedName name="_xlnm.Print_Area" localSheetId="0">'MARCELA DE LA PEÑA 50'!$A$1:$N$63</definedName>
    <definedName name="_xlnm.Print_Area" localSheetId="27">'MARTIN A. VALDES 23'!$A$1:$N$63</definedName>
    <definedName name="_xlnm.Print_Area" localSheetId="30">'MIGUEL A. MEDINA 20'!$A$1:$N$63</definedName>
    <definedName name="_xlnm.Print_Area" localSheetId="17">'MIGUEL A. MEDINA 33'!$A$1:$N$63</definedName>
    <definedName name="_xlnm.Print_Area" localSheetId="11">'MIGUEL ANGEL MEDINA 39'!$A$1:$N$63</definedName>
    <definedName name="_xlnm.Print_Area" localSheetId="41">'MIGUEL ANGEL MEDINA 9'!$A$1:$N$63</definedName>
    <definedName name="_xlnm.Print_Area" localSheetId="7">'MONICA MUÑIZ 43'!$A$1:$N$63</definedName>
    <definedName name="_xlnm.Print_Area" localSheetId="34">'PAULINA BECERRIL 16'!$A$1:$N$63</definedName>
    <definedName name="_xlnm.Print_Area" localSheetId="26">'PAULINA BECERRIL 24'!$A$1:$N$63</definedName>
    <definedName name="_xlnm.Print_Area" localSheetId="45">'PAULINA BECERRIL 5'!$A$1:$N$63</definedName>
    <definedName name="_xlnm.Print_Area" localSheetId="6">'SOFIA DORANTES 44'!$A$1:$N$63</definedName>
    <definedName name="_xlnm.Print_Area" localSheetId="38">'VALERIA MENDOZA 12'!$A$1:$N$63</definedName>
    <definedName name="_xlnm.Print_Area" localSheetId="28">'VALERIA MENDOZA 22'!$A$1:$N$63</definedName>
    <definedName name="_xlnm.Print_Area" localSheetId="3">'VALERIA MENDOZA 47'!$A$1:$N$63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36" l="1"/>
  <c r="F51" i="50"/>
  <c r="F52" i="50" l="1"/>
  <c r="F44" i="36"/>
  <c r="F46" i="36" s="1"/>
  <c r="F44" i="28" l="1"/>
  <c r="F46" i="28" s="1"/>
  <c r="F51" i="28" s="1"/>
  <c r="F44" i="7"/>
  <c r="F46" i="7" s="1"/>
  <c r="F51" i="7" s="1"/>
  <c r="M38" i="11" l="1"/>
  <c r="F44" i="24" l="1"/>
  <c r="F46" i="24" s="1"/>
  <c r="F51" i="24" s="1"/>
  <c r="F44" i="26" l="1"/>
  <c r="F46" i="26" s="1"/>
  <c r="F51" i="26" s="1"/>
  <c r="F51" i="53" l="1"/>
  <c r="J35" i="53"/>
  <c r="M39" i="53" s="1"/>
  <c r="M25" i="53"/>
  <c r="M36" i="53" s="1"/>
  <c r="M42" i="53" l="1"/>
  <c r="M38" i="52"/>
  <c r="F51" i="52"/>
  <c r="J35" i="52"/>
  <c r="M39" i="52" s="1"/>
  <c r="M25" i="52"/>
  <c r="M36" i="52" s="1"/>
  <c r="M38" i="50"/>
  <c r="J35" i="50"/>
  <c r="M39" i="50" s="1"/>
  <c r="M25" i="50"/>
  <c r="M36" i="50" s="1"/>
  <c r="F51" i="49"/>
  <c r="J35" i="49"/>
  <c r="M39" i="49" s="1"/>
  <c r="M25" i="49"/>
  <c r="M36" i="49" s="1"/>
  <c r="F51" i="48"/>
  <c r="J35" i="48"/>
  <c r="M39" i="48" s="1"/>
  <c r="M25" i="48"/>
  <c r="M36" i="48" s="1"/>
  <c r="F51" i="47"/>
  <c r="J35" i="47"/>
  <c r="M39" i="47" s="1"/>
  <c r="M25" i="47"/>
  <c r="M36" i="47" s="1"/>
  <c r="F51" i="46"/>
  <c r="J35" i="46"/>
  <c r="M39" i="46" s="1"/>
  <c r="M25" i="46"/>
  <c r="M36" i="46" s="1"/>
  <c r="F51" i="45"/>
  <c r="J35" i="45"/>
  <c r="M39" i="45" s="1"/>
  <c r="M25" i="45"/>
  <c r="M36" i="45" s="1"/>
  <c r="F51" i="44"/>
  <c r="J35" i="44"/>
  <c r="M39" i="44" s="1"/>
  <c r="M25" i="44"/>
  <c r="M36" i="44" s="1"/>
  <c r="F51" i="43"/>
  <c r="J35" i="43"/>
  <c r="M39" i="43" s="1"/>
  <c r="M25" i="43"/>
  <c r="M36" i="43" s="1"/>
  <c r="F51" i="42"/>
  <c r="J35" i="42"/>
  <c r="M39" i="42" s="1"/>
  <c r="M25" i="42"/>
  <c r="M36" i="42" s="1"/>
  <c r="F51" i="41"/>
  <c r="M40" i="41"/>
  <c r="M38" i="41"/>
  <c r="J35" i="41"/>
  <c r="M39" i="41" s="1"/>
  <c r="M25" i="41"/>
  <c r="M36" i="41" s="1"/>
  <c r="F51" i="40"/>
  <c r="M40" i="40"/>
  <c r="M38" i="40"/>
  <c r="J35" i="40"/>
  <c r="M39" i="40" s="1"/>
  <c r="M25" i="40"/>
  <c r="M36" i="40" s="1"/>
  <c r="F51" i="39"/>
  <c r="M40" i="39"/>
  <c r="M38" i="39"/>
  <c r="J35" i="39"/>
  <c r="M39" i="39" s="1"/>
  <c r="M25" i="39"/>
  <c r="M36" i="39" s="1"/>
  <c r="M40" i="14"/>
  <c r="M9" i="53" l="1"/>
  <c r="B11" i="53" s="1"/>
  <c r="F52" i="53"/>
  <c r="F53" i="53" s="1"/>
  <c r="M42" i="40"/>
  <c r="F52" i="40" s="1"/>
  <c r="F53" i="40" s="1"/>
  <c r="M42" i="45"/>
  <c r="M9" i="45" s="1"/>
  <c r="B11" i="45" s="1"/>
  <c r="M42" i="48"/>
  <c r="M9" i="48" s="1"/>
  <c r="B11" i="48" s="1"/>
  <c r="M42" i="46"/>
  <c r="M9" i="46" s="1"/>
  <c r="B11" i="46" s="1"/>
  <c r="M42" i="47"/>
  <c r="F52" i="47" s="1"/>
  <c r="F53" i="47" s="1"/>
  <c r="M42" i="39"/>
  <c r="M9" i="39" s="1"/>
  <c r="B11" i="39" s="1"/>
  <c r="M42" i="42"/>
  <c r="F52" i="42" s="1"/>
  <c r="F53" i="42" s="1"/>
  <c r="M42" i="43"/>
  <c r="F52" i="43" s="1"/>
  <c r="F53" i="43" s="1"/>
  <c r="M42" i="49"/>
  <c r="F52" i="49" s="1"/>
  <c r="F53" i="49" s="1"/>
  <c r="M42" i="52"/>
  <c r="F52" i="52" s="1"/>
  <c r="F53" i="52" s="1"/>
  <c r="M42" i="50"/>
  <c r="F52" i="46"/>
  <c r="F53" i="46" s="1"/>
  <c r="M42" i="44"/>
  <c r="M42" i="41"/>
  <c r="F52" i="39" l="1"/>
  <c r="F53" i="39" s="1"/>
  <c r="M9" i="40"/>
  <c r="B11" i="40" s="1"/>
  <c r="F52" i="45"/>
  <c r="F53" i="45" s="1"/>
  <c r="F52" i="48"/>
  <c r="F53" i="48" s="1"/>
  <c r="M9" i="47"/>
  <c r="B11" i="47" s="1"/>
  <c r="M9" i="49"/>
  <c r="B11" i="49" s="1"/>
  <c r="M9" i="43"/>
  <c r="B11" i="43" s="1"/>
  <c r="M9" i="42"/>
  <c r="B11" i="42" s="1"/>
  <c r="M9" i="52"/>
  <c r="B11" i="52" s="1"/>
  <c r="F53" i="50"/>
  <c r="M9" i="50"/>
  <c r="B11" i="50" s="1"/>
  <c r="F52" i="44"/>
  <c r="F53" i="44" s="1"/>
  <c r="M9" i="44"/>
  <c r="B11" i="44" s="1"/>
  <c r="F52" i="41"/>
  <c r="F53" i="41" s="1"/>
  <c r="M9" i="41"/>
  <c r="B11" i="41" s="1"/>
  <c r="M38" i="37"/>
  <c r="F51" i="37" l="1"/>
  <c r="J35" i="37"/>
  <c r="M39" i="37" s="1"/>
  <c r="M25" i="37"/>
  <c r="M36" i="37" s="1"/>
  <c r="M42" i="37" l="1"/>
  <c r="F52" i="37" s="1"/>
  <c r="F53" i="37" s="1"/>
  <c r="J35" i="36"/>
  <c r="M39" i="36" s="1"/>
  <c r="M25" i="36"/>
  <c r="M36" i="36" s="1"/>
  <c r="M9" i="37" l="1"/>
  <c r="B11" i="37" s="1"/>
  <c r="M42" i="36"/>
  <c r="M9" i="36" s="1"/>
  <c r="B11" i="36" s="1"/>
  <c r="M38" i="35"/>
  <c r="F51" i="35"/>
  <c r="J35" i="35"/>
  <c r="M39" i="35" s="1"/>
  <c r="M25" i="35"/>
  <c r="M36" i="35" s="1"/>
  <c r="M38" i="34"/>
  <c r="F51" i="34"/>
  <c r="J35" i="34"/>
  <c r="M39" i="34" s="1"/>
  <c r="M25" i="34"/>
  <c r="M36" i="34" s="1"/>
  <c r="F52" i="36" l="1"/>
  <c r="F53" i="36" s="1"/>
  <c r="M42" i="35"/>
  <c r="M9" i="35" s="1"/>
  <c r="B11" i="35" s="1"/>
  <c r="M42" i="34"/>
  <c r="M9" i="34" s="1"/>
  <c r="B11" i="34" s="1"/>
  <c r="F51" i="33"/>
  <c r="J35" i="33"/>
  <c r="M39" i="33" s="1"/>
  <c r="M25" i="33"/>
  <c r="M36" i="33" s="1"/>
  <c r="F51" i="32"/>
  <c r="J35" i="32"/>
  <c r="M39" i="32" s="1"/>
  <c r="M25" i="32"/>
  <c r="M36" i="32" s="1"/>
  <c r="F51" i="31"/>
  <c r="M38" i="31"/>
  <c r="J35" i="31"/>
  <c r="M39" i="31" s="1"/>
  <c r="M25" i="31"/>
  <c r="M36" i="31" s="1"/>
  <c r="F51" i="30"/>
  <c r="J35" i="30"/>
  <c r="M39" i="30" s="1"/>
  <c r="M25" i="30"/>
  <c r="M36" i="30" s="1"/>
  <c r="F51" i="29"/>
  <c r="M38" i="29"/>
  <c r="J35" i="29"/>
  <c r="M39" i="29" s="1"/>
  <c r="M25" i="29"/>
  <c r="M36" i="29" s="1"/>
  <c r="J35" i="21"/>
  <c r="J35" i="28"/>
  <c r="M39" i="28" s="1"/>
  <c r="M25" i="28"/>
  <c r="M36" i="28" s="1"/>
  <c r="F51" i="27"/>
  <c r="J35" i="27"/>
  <c r="M39" i="27" s="1"/>
  <c r="M25" i="27"/>
  <c r="M36" i="27" s="1"/>
  <c r="M38" i="26"/>
  <c r="J35" i="26"/>
  <c r="M39" i="26" s="1"/>
  <c r="M25" i="26"/>
  <c r="M36" i="26" s="1"/>
  <c r="F52" i="35" l="1"/>
  <c r="F53" i="35" s="1"/>
  <c r="F52" i="34"/>
  <c r="F53" i="34" s="1"/>
  <c r="M42" i="30"/>
  <c r="M9" i="30" s="1"/>
  <c r="B11" i="30" s="1"/>
  <c r="M42" i="33"/>
  <c r="F52" i="33" s="1"/>
  <c r="F53" i="33" s="1"/>
  <c r="M42" i="31"/>
  <c r="M9" i="31" s="1"/>
  <c r="B11" i="31" s="1"/>
  <c r="M42" i="32"/>
  <c r="F52" i="32" s="1"/>
  <c r="F53" i="32" s="1"/>
  <c r="F52" i="30"/>
  <c r="F53" i="30" s="1"/>
  <c r="M42" i="29"/>
  <c r="M42" i="28"/>
  <c r="F52" i="28" s="1"/>
  <c r="F53" i="28" s="1"/>
  <c r="M42" i="27"/>
  <c r="M9" i="27" s="1"/>
  <c r="B11" i="27" s="1"/>
  <c r="M42" i="26"/>
  <c r="M9" i="26" s="1"/>
  <c r="B11" i="26" s="1"/>
  <c r="M9" i="33" l="1"/>
  <c r="B11" i="33" s="1"/>
  <c r="F52" i="31"/>
  <c r="F53" i="31" s="1"/>
  <c r="M9" i="32"/>
  <c r="B11" i="32" s="1"/>
  <c r="M9" i="28"/>
  <c r="B11" i="28" s="1"/>
  <c r="F52" i="29"/>
  <c r="F53" i="29" s="1"/>
  <c r="M9" i="29"/>
  <c r="B11" i="29" s="1"/>
  <c r="F52" i="27"/>
  <c r="F53" i="27" s="1"/>
  <c r="F52" i="26"/>
  <c r="F53" i="26" s="1"/>
  <c r="F51" i="25" l="1"/>
  <c r="J35" i="25"/>
  <c r="M39" i="25" s="1"/>
  <c r="M25" i="25"/>
  <c r="M36" i="25" s="1"/>
  <c r="J35" i="24"/>
  <c r="M39" i="24" s="1"/>
  <c r="M25" i="24"/>
  <c r="M36" i="24" s="1"/>
  <c r="F51" i="23"/>
  <c r="J35" i="23"/>
  <c r="M39" i="23" s="1"/>
  <c r="M25" i="23"/>
  <c r="M36" i="23" s="1"/>
  <c r="M38" i="22"/>
  <c r="F51" i="22"/>
  <c r="J35" i="22"/>
  <c r="M39" i="22" s="1"/>
  <c r="M25" i="22"/>
  <c r="M36" i="22" s="1"/>
  <c r="M37" i="21"/>
  <c r="F51" i="21"/>
  <c r="M38" i="21"/>
  <c r="M39" i="21"/>
  <c r="M25" i="21"/>
  <c r="M36" i="21" s="1"/>
  <c r="F51" i="20"/>
  <c r="M38" i="20"/>
  <c r="J35" i="20"/>
  <c r="M39" i="20" s="1"/>
  <c r="M25" i="20"/>
  <c r="M36" i="20" s="1"/>
  <c r="F51" i="19"/>
  <c r="M38" i="19"/>
  <c r="J35" i="19"/>
  <c r="M39" i="19" s="1"/>
  <c r="M25" i="19"/>
  <c r="M36" i="19" s="1"/>
  <c r="M38" i="17"/>
  <c r="F51" i="17"/>
  <c r="J35" i="17"/>
  <c r="M39" i="17" s="1"/>
  <c r="M25" i="17"/>
  <c r="M36" i="17" s="1"/>
  <c r="F51" i="16"/>
  <c r="J35" i="16"/>
  <c r="M39" i="16" s="1"/>
  <c r="M25" i="16"/>
  <c r="M36" i="16" s="1"/>
  <c r="M41" i="15"/>
  <c r="M40" i="15"/>
  <c r="F51" i="15"/>
  <c r="M38" i="15"/>
  <c r="J35" i="15"/>
  <c r="M39" i="15" s="1"/>
  <c r="M25" i="15"/>
  <c r="M36" i="15" s="1"/>
  <c r="M42" i="23" l="1"/>
  <c r="F52" i="23" s="1"/>
  <c r="F53" i="23" s="1"/>
  <c r="M42" i="21"/>
  <c r="F52" i="21" s="1"/>
  <c r="F53" i="21" s="1"/>
  <c r="M42" i="19"/>
  <c r="M9" i="19" s="1"/>
  <c r="B11" i="19" s="1"/>
  <c r="M42" i="24"/>
  <c r="M9" i="24" s="1"/>
  <c r="B11" i="24" s="1"/>
  <c r="M42" i="25"/>
  <c r="M42" i="22"/>
  <c r="F52" i="22" s="1"/>
  <c r="F53" i="22" s="1"/>
  <c r="M42" i="20"/>
  <c r="M9" i="20" s="1"/>
  <c r="B11" i="20" s="1"/>
  <c r="M42" i="17"/>
  <c r="F52" i="17" s="1"/>
  <c r="F53" i="17" s="1"/>
  <c r="M42" i="16"/>
  <c r="F52" i="16" s="1"/>
  <c r="F53" i="16" s="1"/>
  <c r="M42" i="15"/>
  <c r="M38" i="14"/>
  <c r="F51" i="14"/>
  <c r="J35" i="14"/>
  <c r="M39" i="14" s="1"/>
  <c r="M25" i="14"/>
  <c r="M36" i="14" s="1"/>
  <c r="M9" i="21" l="1"/>
  <c r="B11" i="21" s="1"/>
  <c r="F52" i="20"/>
  <c r="F53" i="20" s="1"/>
  <c r="M9" i="22"/>
  <c r="B11" i="22" s="1"/>
  <c r="F52" i="19"/>
  <c r="F53" i="19" s="1"/>
  <c r="M9" i="23"/>
  <c r="B11" i="23" s="1"/>
  <c r="F52" i="24"/>
  <c r="F53" i="24" s="1"/>
  <c r="F52" i="25"/>
  <c r="F53" i="25" s="1"/>
  <c r="M9" i="25"/>
  <c r="B11" i="25" s="1"/>
  <c r="M9" i="17"/>
  <c r="B11" i="17" s="1"/>
  <c r="M9" i="16"/>
  <c r="B11" i="16" s="1"/>
  <c r="F52" i="15"/>
  <c r="F53" i="15" s="1"/>
  <c r="M9" i="15"/>
  <c r="B11" i="15" s="1"/>
  <c r="M42" i="14"/>
  <c r="F52" i="14" s="1"/>
  <c r="F53" i="14" s="1"/>
  <c r="F44" i="12"/>
  <c r="F46" i="12" s="1"/>
  <c r="F51" i="12" s="1"/>
  <c r="M9" i="14" l="1"/>
  <c r="B11" i="14" s="1"/>
  <c r="F51" i="13"/>
  <c r="J35" i="13"/>
  <c r="M25" i="13"/>
  <c r="M36" i="13" s="1"/>
  <c r="M42" i="13" s="1"/>
  <c r="M9" i="13" l="1"/>
  <c r="B11" i="13" s="1"/>
  <c r="F52" i="13"/>
  <c r="F53" i="13" s="1"/>
  <c r="J35" i="12"/>
  <c r="M25" i="12"/>
  <c r="M36" i="12" s="1"/>
  <c r="M42" i="12" s="1"/>
  <c r="F52" i="12" l="1"/>
  <c r="F53" i="12" s="1"/>
  <c r="M9" i="12"/>
  <c r="B11" i="12" s="1"/>
  <c r="F51" i="11" l="1"/>
  <c r="J35" i="11"/>
  <c r="M39" i="11" s="1"/>
  <c r="M25" i="11"/>
  <c r="M36" i="11" s="1"/>
  <c r="M42" i="11" l="1"/>
  <c r="F52" i="11" s="1"/>
  <c r="F53" i="11" s="1"/>
  <c r="F51" i="10"/>
  <c r="J35" i="10"/>
  <c r="M25" i="10"/>
  <c r="M36" i="10" s="1"/>
  <c r="F51" i="9"/>
  <c r="M38" i="9"/>
  <c r="J35" i="9"/>
  <c r="M39" i="9" s="1"/>
  <c r="M25" i="9"/>
  <c r="M36" i="9" s="1"/>
  <c r="M38" i="8"/>
  <c r="F51" i="8"/>
  <c r="J35" i="8"/>
  <c r="M39" i="8" s="1"/>
  <c r="M25" i="8"/>
  <c r="M36" i="8" s="1"/>
  <c r="M9" i="11" l="1"/>
  <c r="B11" i="11" s="1"/>
  <c r="M42" i="9"/>
  <c r="F52" i="9" s="1"/>
  <c r="F53" i="9" s="1"/>
  <c r="M42" i="10"/>
  <c r="M9" i="10" s="1"/>
  <c r="B11" i="10" s="1"/>
  <c r="M42" i="8"/>
  <c r="F52" i="8" s="1"/>
  <c r="F53" i="8" s="1"/>
  <c r="F52" i="10" l="1"/>
  <c r="F53" i="10" s="1"/>
  <c r="M9" i="9"/>
  <c r="B11" i="9" s="1"/>
  <c r="M9" i="8"/>
  <c r="B11" i="8" s="1"/>
  <c r="J35" i="7" l="1"/>
  <c r="M25" i="7"/>
  <c r="M36" i="7" s="1"/>
  <c r="F51" i="6"/>
  <c r="J35" i="6"/>
  <c r="M39" i="6" s="1"/>
  <c r="M25" i="6"/>
  <c r="M36" i="6" s="1"/>
  <c r="F51" i="5"/>
  <c r="J35" i="5"/>
  <c r="M39" i="5" s="1"/>
  <c r="M25" i="5"/>
  <c r="M36" i="5" s="1"/>
  <c r="M42" i="7" l="1"/>
  <c r="F52" i="7" s="1"/>
  <c r="F53" i="7" s="1"/>
  <c r="M42" i="5"/>
  <c r="M9" i="5" s="1"/>
  <c r="B11" i="5" s="1"/>
  <c r="M42" i="6"/>
  <c r="F52" i="6" s="1"/>
  <c r="F53" i="6" s="1"/>
  <c r="F51" i="4"/>
  <c r="M38" i="4"/>
  <c r="J35" i="4"/>
  <c r="M39" i="4" s="1"/>
  <c r="M25" i="4"/>
  <c r="M36" i="4" s="1"/>
  <c r="F51" i="3"/>
  <c r="M38" i="3"/>
  <c r="J35" i="3"/>
  <c r="M39" i="3" s="1"/>
  <c r="M25" i="3"/>
  <c r="M36" i="3" s="1"/>
  <c r="F52" i="5" l="1"/>
  <c r="F53" i="5" s="1"/>
  <c r="M9" i="6"/>
  <c r="B11" i="6" s="1"/>
  <c r="M9" i="7"/>
  <c r="B11" i="7" s="1"/>
  <c r="M42" i="4"/>
  <c r="M9" i="4" s="1"/>
  <c r="B11" i="4" s="1"/>
  <c r="M42" i="3"/>
  <c r="M9" i="3" s="1"/>
  <c r="B11" i="3" s="1"/>
  <c r="F44" i="1"/>
  <c r="F46" i="1" s="1"/>
  <c r="F51" i="1" s="1"/>
  <c r="F44" i="2"/>
  <c r="F46" i="2" s="1"/>
  <c r="F51" i="2" s="1"/>
  <c r="F52" i="4" l="1"/>
  <c r="F53" i="4" s="1"/>
  <c r="F52" i="3"/>
  <c r="F53" i="3" s="1"/>
  <c r="M40" i="2"/>
  <c r="M38" i="2"/>
  <c r="J35" i="2"/>
  <c r="M39" i="2" s="1"/>
  <c r="M25" i="2"/>
  <c r="M36" i="2" s="1"/>
  <c r="M42" i="2" l="1"/>
  <c r="F52" i="2" s="1"/>
  <c r="F53" i="2" s="1"/>
  <c r="M25" i="1"/>
  <c r="M36" i="1" s="1"/>
  <c r="J35" i="1"/>
  <c r="M39" i="1" s="1"/>
  <c r="M38" i="1"/>
  <c r="M40" i="1"/>
  <c r="M9" i="2" l="1"/>
  <c r="B11" i="2" s="1"/>
  <c r="M42" i="1"/>
  <c r="F52" i="1" s="1"/>
  <c r="F53" i="1" s="1"/>
  <c r="M9" i="1" l="1"/>
  <c r="B11" i="1" s="1"/>
</calcChain>
</file>

<file path=xl/sharedStrings.xml><?xml version="1.0" encoding="utf-8"?>
<sst xmlns="http://schemas.openxmlformats.org/spreadsheetml/2006/main" count="5648" uniqueCount="176">
  <si>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</si>
  <si>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Cta.</t>
  </si>
  <si>
    <t>AUXILIAR}</t>
  </si>
  <si>
    <t>P u e s t o</t>
  </si>
  <si>
    <t>COMISIONADO</t>
  </si>
  <si>
    <t>DIRECTOR DE ADMINISTRACION Y FINANZAS</t>
  </si>
  <si>
    <t>N  o  m  b  r  e</t>
  </si>
  <si>
    <t>ING. ALFONSO RAUL VILLARREAL BARRERA</t>
  </si>
  <si>
    <t>LIC. JORGE ARMANDO GOMEZ CHAVEZ</t>
  </si>
  <si>
    <t>R  E  C  I  B  I</t>
  </si>
  <si>
    <t>A U T O R I Z O</t>
  </si>
  <si>
    <t>Total</t>
  </si>
  <si>
    <t>Devolución de viáticos</t>
  </si>
  <si>
    <t>Total por pagar</t>
  </si>
  <si>
    <t>Depreciación por vehiculo</t>
  </si>
  <si>
    <t xml:space="preserve">                                                                                            </t>
  </si>
  <si>
    <t>Pasajes</t>
  </si>
  <si>
    <t>Cuota Peaje</t>
  </si>
  <si>
    <t>Observaciones:</t>
  </si>
  <si>
    <t>Combustible</t>
  </si>
  <si>
    <t>No Comprobable</t>
  </si>
  <si>
    <t>Alimentación</t>
  </si>
  <si>
    <t>Total por cobrar</t>
  </si>
  <si>
    <t xml:space="preserve">Hospedaje </t>
  </si>
  <si>
    <t>Estacionamiento</t>
  </si>
  <si>
    <t>comprobación que se anexa</t>
  </si>
  <si>
    <t>Peaje</t>
  </si>
  <si>
    <t xml:space="preserve">   </t>
  </si>
  <si>
    <t>Tipo de Cambio</t>
  </si>
  <si>
    <t xml:space="preserve">Depreciación de automóvil por kilómetro p/vehículos particulares </t>
  </si>
  <si>
    <t>factor</t>
  </si>
  <si>
    <t>a</t>
  </si>
  <si>
    <t>Km..</t>
  </si>
  <si>
    <t>de</t>
  </si>
  <si>
    <t>SALTILLO</t>
  </si>
  <si>
    <t>APTO DE MONTERREY</t>
  </si>
  <si>
    <t>CD. DE MEXICO</t>
  </si>
  <si>
    <t xml:space="preserve">Total.         </t>
  </si>
  <si>
    <t>Diarios</t>
  </si>
  <si>
    <t>Sin Pernoctar</t>
  </si>
  <si>
    <t>Zona Única</t>
  </si>
  <si>
    <t>Tarifa</t>
  </si>
  <si>
    <t>Número de Días</t>
  </si>
  <si>
    <t>Hospedaje y Alimentación</t>
  </si>
  <si>
    <t>Placas</t>
  </si>
  <si>
    <t>Cilindros</t>
  </si>
  <si>
    <t>Tipo</t>
  </si>
  <si>
    <t>Marca</t>
  </si>
  <si>
    <t xml:space="preserve"> </t>
  </si>
  <si>
    <t>DATOS DEL VEHÍCULO</t>
  </si>
  <si>
    <t>Otro</t>
  </si>
  <si>
    <t>X</t>
  </si>
  <si>
    <t>Avión</t>
  </si>
  <si>
    <t xml:space="preserve">Vehículo Oficial  </t>
  </si>
  <si>
    <t>Vehículo part.</t>
  </si>
  <si>
    <t>AGOSTO</t>
  </si>
  <si>
    <t xml:space="preserve"> de </t>
  </si>
  <si>
    <t>AL</t>
  </si>
  <si>
    <t xml:space="preserve">durante los días del </t>
  </si>
  <si>
    <t>PRIMERA SESION EXTRAORDINARIA DE LA COMISION DEL SISTEMA NACIONAL DE TRANSPARENCIA</t>
  </si>
  <si>
    <t xml:space="preserve">  </t>
  </si>
  <si>
    <t xml:space="preserve">por concepto de viáticos en comisión conferida para   - - - - - - - -- - - - - - - - - - - - - - - - - - - - - - - - - - - - - - - - - - - </t>
  </si>
  <si>
    <t>(CINCO MIL CIENTO CINCUENTA PESOS 00/100 MN)</t>
  </si>
  <si>
    <t>R   E   C   I   B   I   del Instituto Coahuilense de Acceso a la Información , la cantidad de - - - - - - - - - - -- - - - - - - - - -</t>
  </si>
  <si>
    <t>POR:</t>
  </si>
  <si>
    <t xml:space="preserve">Ramos Arizpe Coah. </t>
  </si>
  <si>
    <t>RECIBO DE VIÁTICOS</t>
  </si>
  <si>
    <t>.</t>
  </si>
  <si>
    <t>ICAI-DA-F-04</t>
  </si>
  <si>
    <t>FOLIO</t>
  </si>
  <si>
    <t>LIC. JESUS HOMERO FLORES MIER</t>
  </si>
  <si>
    <t>COMISIONADO PRESIDENTE</t>
  </si>
  <si>
    <t>(OCHO MIL CIEN PESOS 00/100 MN)</t>
  </si>
  <si>
    <t>TORREON</t>
  </si>
  <si>
    <t>JEFE DEL DEPTARTAMENTO DE PROMOCION CULTURAL</t>
  </si>
  <si>
    <t>ALFREDO SANCHEZ MARIN</t>
  </si>
  <si>
    <t>LOGISTICA DE LA RECERTIFICACION DE LA UNIVERSIDAD TECNOLOGICA DE TORREON Y REALIZACION DEL CERTAMEN SEMILLA PARA EL CONOCIMIENTO.</t>
  </si>
  <si>
    <t>(TRES MIL DIECISEIS PESOS 80/100 MN)</t>
  </si>
  <si>
    <t>(MIL OCHOCIENTOS NOVENTA Y SEIS PESOS 80/100 MN)</t>
  </si>
  <si>
    <t>PREMIACION "LA INFORMACION PUBLICA, SEMILLA OR LA TRANSPARENCIA" Y DEVELACION DE PLACA DE CERTIFICACION DE LA UNIVERSIDAD TECNOLOGICA DE TORREON</t>
  </si>
  <si>
    <t>ANA PAULINA BECERRIL GAITAN</t>
  </si>
  <si>
    <t>ENCARGADA DE LA UNIDAD DE DIFUSION</t>
  </si>
  <si>
    <t>ALEJANDRA GERALDINA BRISEÑO SANCHEZ</t>
  </si>
  <si>
    <t>SUBDIRECTORA DE ATENCION A LA SOCIEDAD CIVIL</t>
  </si>
  <si>
    <t>PREMIACION "LA INFORMACION PUBLICA, SEMILLA OR LA TRANSPARENCIA" Y DEVELACION DE PLACA DE CERTIFICACION DE LA UNIVERSIDAD TECNOLOGICA DE TORREON, REUN ION CON INTEGRANTES DE GRUPO VIDA</t>
  </si>
  <si>
    <t>KAREN ALEJANDRA NAJERA YEVERINO</t>
  </si>
  <si>
    <t>ENCARGADA DE GESTION ADMINISTRATIVA</t>
  </si>
  <si>
    <t>JESUS HOMERO FLORES MIER</t>
  </si>
  <si>
    <t>(SEIS MIL SEISCIENTOS DOCE PESOS 20/100 MN)</t>
  </si>
  <si>
    <t>LIC. MIGUEL ANGEL MEDINA TORRES</t>
  </si>
  <si>
    <t>DIRECTOR GENERAL</t>
  </si>
  <si>
    <t>(DOS MIL CUATROCIENTOS CINCUENTA Y SEIS PESOS 80/100 MN)</t>
  </si>
  <si>
    <t>LIC. LETICIA MARTINEZ FLORES</t>
  </si>
  <si>
    <t>DIRECTORA DE CAPACITACION Y CULTURA DE LA TRANSPARENCIA</t>
  </si>
  <si>
    <t>PREMIACION "LA INFORMACION PUBLICA, SEMILLA OR LA TRANSPARENCIA" Y DEVELACION DE PLACA DE CERTIFICACION DE LA UNIVERSIDAD TECNOLOGICA DE TORREON, REUNION CON INTEGRANTES DE GRUPO VIDA</t>
  </si>
  <si>
    <t>(SEISCIENTOS CUARENTA PESOS 00/100 MN)</t>
  </si>
  <si>
    <t>(DOS MIL OCHOCIENTOS OCHENTA PESOS 00/100 MN)</t>
  </si>
  <si>
    <t>TRANSITO LOCAL</t>
  </si>
  <si>
    <t>(CUATRO MIL SEISCIENTOS DIECISEIS PESOS 80/100 MN)</t>
  </si>
  <si>
    <t>FRANCISCO JAVIER DIEZ DE URDANIVIA DEL VALLE</t>
  </si>
  <si>
    <t>SECRETARIO TECNICO</t>
  </si>
  <si>
    <t>REUNION CON EL GRUPO VIDA</t>
  </si>
  <si>
    <t>REUNION CON GRUPO VIDA Y ATENCION A RECURSOS DE REVISION</t>
  </si>
  <si>
    <t>VALERIA MENDOZA FLORES</t>
  </si>
  <si>
    <t>JEFE DEL DEPARTAMENTO DE ESTADISTICAS</t>
  </si>
  <si>
    <t>JOSE ALBERTO VILLEGAS JIMENEZ</t>
  </si>
  <si>
    <t>AUXILIAR</t>
  </si>
  <si>
    <t>(TRES MIL DOSCIENTOS OCHENTA PESOS 00/100 MN)</t>
  </si>
  <si>
    <t>SEPTIEMBRE</t>
  </si>
  <si>
    <t>APTO. MONTERREY</t>
  </si>
  <si>
    <t>MAZATLAN</t>
  </si>
  <si>
    <t>LIC. LUIS GONZALEZ BRISEÑO</t>
  </si>
  <si>
    <t>ASISTENCIA AL FORO "JUSTICIA ABIERTA CON SENTENCIAS CLARAS"  EN MAZATLAN, SINALOA.</t>
  </si>
  <si>
    <t>"10 ANIVERSARIO DEL IVAI. AVANCES Y RETOS DE LA ULTIMA DECADA DE LA TRANSPARENCIA EN MEXICO"</t>
  </si>
  <si>
    <t>TAMPICO</t>
  </si>
  <si>
    <t>PANUCO</t>
  </si>
  <si>
    <t>(ONCE MIL DOSCIENTOS NOVENTA PESOS 00/100 MN)</t>
  </si>
  <si>
    <t>C.P. JOSE MANUEL JIMENEZ Y MELENDEZ</t>
  </si>
  <si>
    <t>(SEIS CIENTOS CUARENTA PESOS 00/100 MN)</t>
  </si>
  <si>
    <t>RAMOS ARIZPE</t>
  </si>
  <si>
    <t>LIC. FRANCISCO JAVIER DIEZ DE URDANIVIA DEL VALLE</t>
  </si>
  <si>
    <t>(MIL SETECIENTOS SESENTA PESOS 00/100 MN)</t>
  </si>
  <si>
    <t>MARTIN ANTONIO VALDES CASAS</t>
  </si>
  <si>
    <t>ACTUARIO DE LA SECRETARIA TECNICA</t>
  </si>
  <si>
    <t>ENTREGA DE DIPLOMAS Y DEVELACION DE PLACAS EN LA UNIVERSIDAD POLITECNICA DE LA REGION LAGUNA</t>
  </si>
  <si>
    <t>DIRECTOR DE CUMPLIMIENTO Y RESPONSABILIDADES</t>
  </si>
  <si>
    <t>LIC. HECTOR ALEJANDRO HERNANDEZ GUTIERREZ</t>
  </si>
  <si>
    <t>(CUATRO MIL PESOS 00/100 MN)</t>
  </si>
  <si>
    <t>SAN PEDRO</t>
  </si>
  <si>
    <t xml:space="preserve">SESION ORDINARIA 154 DEL CONSEJO GENERAL </t>
  </si>
  <si>
    <t>SESION ORDINARIA 154 DEL CONSEJO GENERAL</t>
  </si>
  <si>
    <t>(DOS MIL QUINIENTOS NOVENTA Y DOS PESOS 00/100 MN)</t>
  </si>
  <si>
    <t>SESION ORDINARIA 154 DEL CONSEJO GENERAL  Y ATENCION A RECURSOS DE REVISION.</t>
  </si>
  <si>
    <t>SESION ORDINARIA 154 DEL CONSEJO GENERAL Y ATENCION A RECURSOS DE REVISION.</t>
  </si>
  <si>
    <t>(CUATRO MIL OCHOCIENTOS VEINTI DOS PESOS 40/100 MN)</t>
  </si>
  <si>
    <t>(DOS MIL SEISCIENTOS SESENTA Y DOS PESOS 40/100 MN)</t>
  </si>
  <si>
    <t>(NUEVE MILCUARENTA Y CINCO PESOS 60/100 MN)</t>
  </si>
  <si>
    <t>(SEIS MIL OCHOCIENTOS VEINTIDOS PESOS 40/100 MN)</t>
  </si>
  <si>
    <t>JOSE ALEJANDRO HERRERA CASILLAS</t>
  </si>
  <si>
    <t>PROYECTISTA</t>
  </si>
  <si>
    <t>CAPACITACION EN MATERIA DE DATOS PERSONALES A SERVIDORES PUBLICOS EN LA REGION LAGUNA</t>
  </si>
  <si>
    <t>JOSUE ISAAC MACIEL TERAN</t>
  </si>
  <si>
    <t>SUBDIRECTOR DE CAPACITACION A SUJETOS OBLIGADOS</t>
  </si>
  <si>
    <t>(DOS MIL OCHOCIENTOS SETENTA Y OCHO PESOS 40/100 MN)</t>
  </si>
  <si>
    <t>(CUATRO MIL QUINIENTOS CINCUENTA Y OCHO PESOS 40/100 MN)</t>
  </si>
  <si>
    <t>(DOS MILM OCHOCIENTOS OCHENTA PESOS 00/100 MN)</t>
  </si>
  <si>
    <t>ANDREA LOPEZ MARQUEZ</t>
  </si>
  <si>
    <t>JEFA DEL DEPARTAMENTO DE ASESORIA TEMATICA</t>
  </si>
  <si>
    <t>FERNANDO MARTINEZ MALDONADO</t>
  </si>
  <si>
    <t>JEFA DEL DEPARTAMENTO DE NORMATIVIDAD Y ATENCION</t>
  </si>
  <si>
    <t>CAPACITACION REGIONAL EN MAT. DE DATOS PERSONALES Y EN MAT. DE TRANSPARENCIA ENTREGA-RECEPCION</t>
  </si>
  <si>
    <t>MIGUEL ANGEL MEDINA TORRES</t>
  </si>
  <si>
    <t>(CUATRO MIL QUINIENTOS VEINTE PESOS 00/100 MN)</t>
  </si>
  <si>
    <t>LOGISTICA Y CERTIFICACION DE LA  UNIVERSIDAD POLITECNICA DE LA REGION LAGUNA</t>
  </si>
  <si>
    <t>JEFE DEL DEPARTAMENTO DE IMPULSO A LA CULTURA DE LA TRANSPARENCIA</t>
  </si>
  <si>
    <t>(TRES MIL OCHENTA PESOS 00/100 MN)</t>
  </si>
  <si>
    <t>(DOS MIL CIENTO SESENTA PESOS 00/100 MN)</t>
  </si>
  <si>
    <t>TRANSITO INTERNO</t>
  </si>
  <si>
    <t>IGNACIO GALINDO RAMIREZ</t>
  </si>
  <si>
    <t>SUBDIRECTOR DE GOBIERNO ABIERTO</t>
  </si>
  <si>
    <t>(MIL SETECIENTOS NOVENTA Y TRES PESOS 60/100 MN)</t>
  </si>
  <si>
    <t>(DIEZ MIL SETECIENTOS NOVENTA PESOS 00/100 MN)</t>
  </si>
  <si>
    <t>(SEIS MIL PESOS 00/100 MN)</t>
  </si>
  <si>
    <t>ASISTENTE DE GESTION ADMINISTRATIVA</t>
  </si>
  <si>
    <t>MONICA DARIELA MUÑIZ SALAZAR</t>
  </si>
  <si>
    <t>MAYRA SOFIA DORANTES RODRIGUEZ</t>
  </si>
  <si>
    <t>ADRIANA GUADALUPE TUCUCH PEREZ</t>
  </si>
  <si>
    <t>JEFA DEL DEPARTAMENTO DE ESTADISTICAS</t>
  </si>
  <si>
    <t>(TRES MIL DOSCIENTOS PESOS 00/100 MN)</t>
  </si>
  <si>
    <t>(CUATRO MIL CUATROCIENTOS PESOS 00/100 MN)</t>
  </si>
  <si>
    <t>(DIEZ MIL NOVECIENTOS DIECISEIS PESOS 00/100 MN)</t>
  </si>
  <si>
    <t>ATENCION DE RECURSOS DE REVISION EN PIEDRAS NEGRAS, COAH.</t>
  </si>
  <si>
    <t>PIEDRAS NEGRAS</t>
  </si>
  <si>
    <t>(CUATRO MIL OCHOCIENTOS VEINTE PESOS 40/100 MN)</t>
  </si>
  <si>
    <t>MARCELA DE LA PEÑA GARCIA</t>
  </si>
  <si>
    <t>ASISTENTE DE LA DIR.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</si>
</sst>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BankGothic Md B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 applyFont="1"/>
    <xf numFmtId="0" fontId="2" fillId="0" borderId="0" xfId="1" applyFont="1" applyBorder="1"/>
    <xf numFmtId="16" fontId="2" fillId="0" borderId="1" xfId="1" applyNumberFormat="1" applyFont="1" applyBorder="1"/>
    <xf numFmtId="0" fontId="3" fillId="2" borderId="2" xfId="1" applyFont="1" applyFill="1" applyBorder="1"/>
    <xf numFmtId="0" fontId="3" fillId="0" borderId="2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3" fillId="0" borderId="0" xfId="1" applyFont="1" applyBorder="1"/>
    <xf numFmtId="43" fontId="2" fillId="0" borderId="0" xfId="1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9" xfId="1" applyFont="1" applyBorder="1" applyAlignment="1">
      <alignment horizontal="right"/>
    </xf>
    <xf numFmtId="0" fontId="2" fillId="0" borderId="9" xfId="1" applyFont="1" applyBorder="1"/>
    <xf numFmtId="0" fontId="2" fillId="0" borderId="15" xfId="1" applyFont="1" applyBorder="1"/>
    <xf numFmtId="0" fontId="3" fillId="0" borderId="12" xfId="1" applyFont="1" applyBorder="1"/>
    <xf numFmtId="0" fontId="2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5" xfId="1" applyFont="1" applyBorder="1"/>
    <xf numFmtId="164" fontId="2" fillId="0" borderId="0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19" xfId="1" applyFont="1" applyBorder="1"/>
    <xf numFmtId="164" fontId="3" fillId="0" borderId="6" xfId="2" applyFont="1" applyBorder="1" applyAlignment="1"/>
    <xf numFmtId="164" fontId="3" fillId="0" borderId="7" xfId="2" applyFont="1" applyBorder="1" applyAlignment="1"/>
    <xf numFmtId="0" fontId="3" fillId="0" borderId="0" xfId="1" applyFont="1" applyBorder="1" applyAlignment="1">
      <alignment horizontal="right"/>
    </xf>
    <xf numFmtId="43" fontId="3" fillId="0" borderId="0" xfId="1" applyNumberFormat="1" applyFont="1" applyBorder="1"/>
    <xf numFmtId="43" fontId="2" fillId="0" borderId="0" xfId="1" applyNumberFormat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2" fillId="0" borderId="20" xfId="1" applyFont="1" applyBorder="1"/>
    <xf numFmtId="0" fontId="4" fillId="0" borderId="0" xfId="1" applyFont="1" applyBorder="1"/>
    <xf numFmtId="0" fontId="2" fillId="0" borderId="21" xfId="1" applyFont="1" applyBorder="1"/>
    <xf numFmtId="0" fontId="4" fillId="0" borderId="7" xfId="1" applyFont="1" applyBorder="1"/>
    <xf numFmtId="0" fontId="3" fillId="0" borderId="0" xfId="1" applyFont="1" applyBorder="1" applyAlignment="1">
      <alignment horizontal="right"/>
    </xf>
    <xf numFmtId="2" fontId="2" fillId="0" borderId="22" xfId="1" applyNumberFormat="1" applyFont="1" applyBorder="1"/>
    <xf numFmtId="0" fontId="2" fillId="0" borderId="4" xfId="1" applyFont="1" applyFill="1" applyBorder="1"/>
    <xf numFmtId="0" fontId="2" fillId="0" borderId="0" xfId="1" applyFont="1" applyFill="1" applyBorder="1"/>
    <xf numFmtId="0" fontId="2" fillId="0" borderId="16" xfId="1" applyFont="1" applyBorder="1"/>
    <xf numFmtId="44" fontId="2" fillId="0" borderId="4" xfId="1" applyNumberFormat="1" applyFont="1" applyBorder="1"/>
    <xf numFmtId="0" fontId="2" fillId="0" borderId="9" xfId="1" applyFont="1" applyFill="1" applyBorder="1"/>
    <xf numFmtId="0" fontId="2" fillId="0" borderId="0" xfId="1" applyFont="1" applyAlignment="1">
      <alignment horizontal="center"/>
    </xf>
    <xf numFmtId="44" fontId="2" fillId="0" borderId="0" xfId="1" applyNumberFormat="1" applyFont="1"/>
    <xf numFmtId="38" fontId="2" fillId="0" borderId="22" xfId="1" applyNumberFormat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Fill="1"/>
    <xf numFmtId="0" fontId="2" fillId="0" borderId="22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3" fillId="0" borderId="24" xfId="1" applyFont="1" applyBorder="1"/>
    <xf numFmtId="0" fontId="3" fillId="0" borderId="0" xfId="1" applyFont="1" applyBorder="1" applyAlignment="1">
      <alignment horizontal="center"/>
    </xf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164" fontId="2" fillId="0" borderId="0" xfId="2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2" fillId="0" borderId="1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3" fillId="0" borderId="12" xfId="2" applyFont="1" applyBorder="1" applyAlignment="1"/>
    <xf numFmtId="164" fontId="3" fillId="0" borderId="10" xfId="2" applyFont="1" applyBorder="1" applyAlignment="1"/>
    <xf numFmtId="0" fontId="3" fillId="0" borderId="0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3" fillId="0" borderId="12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4" fontId="2" fillId="0" borderId="12" xfId="2" applyFont="1" applyBorder="1" applyAlignment="1">
      <alignment horizontal="center"/>
    </xf>
    <xf numFmtId="164" fontId="2" fillId="0" borderId="18" xfId="2" applyFont="1" applyBorder="1" applyAlignment="1">
      <alignment horizontal="center"/>
    </xf>
    <xf numFmtId="4" fontId="3" fillId="0" borderId="0" xfId="1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right"/>
    </xf>
    <xf numFmtId="164" fontId="2" fillId="0" borderId="12" xfId="2" applyFont="1" applyBorder="1" applyAlignment="1">
      <alignment horizontal="left"/>
    </xf>
    <xf numFmtId="164" fontId="2" fillId="0" borderId="10" xfId="2" applyFont="1" applyBorder="1" applyAlignment="1">
      <alignment horizontal="left"/>
    </xf>
    <xf numFmtId="164" fontId="2" fillId="0" borderId="12" xfId="2" applyFont="1" applyBorder="1" applyAlignment="1"/>
    <xf numFmtId="164" fontId="2" fillId="0" borderId="10" xfId="2" applyFont="1" applyBorder="1" applyAlignment="1"/>
    <xf numFmtId="0" fontId="3" fillId="0" borderId="0" xfId="1" applyFont="1" applyBorder="1" applyAlignment="1">
      <alignment horizontal="right"/>
    </xf>
    <xf numFmtId="0" fontId="3" fillId="0" borderId="20" xfId="1" applyFont="1" applyBorder="1" applyAlignment="1">
      <alignment horizontal="right"/>
    </xf>
    <xf numFmtId="164" fontId="2" fillId="0" borderId="10" xfId="2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18" xfId="1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0" fontId="1" fillId="0" borderId="7" xfId="1" applyBorder="1" applyAlignment="1">
      <alignment horizontal="center"/>
    </xf>
    <xf numFmtId="0" fontId="1" fillId="0" borderId="6" xfId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 wrapText="1"/>
    </xf>
    <xf numFmtId="0" fontId="3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 applyAlignment="1">
      <alignment horizontal="center" wrapText="1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66675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09550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9" zoomScaleNormal="100" workbookViewId="0">
      <selection activeCell="I60" sqref="I60:N60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50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5"/>
      <c r="M4" s="12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5" t="s">
        <v>67</v>
      </c>
      <c r="M5" s="12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2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3200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8"/>
      <c r="B11" s="131">
        <f>$M$9</f>
        <v>3200</v>
      </c>
      <c r="C11" s="131"/>
      <c r="D11" s="132" t="s">
        <v>168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26" t="s">
        <v>33</v>
      </c>
      <c r="G16" s="138" t="s">
        <v>55</v>
      </c>
      <c r="H16" s="138"/>
      <c r="I16" s="126" t="s">
        <v>57</v>
      </c>
      <c r="J16" s="54">
        <v>3</v>
      </c>
      <c r="K16" s="126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2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26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2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26" t="s">
        <v>31</v>
      </c>
      <c r="G27" s="138" t="s">
        <v>110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110</v>
      </c>
      <c r="D28" s="138"/>
      <c r="E28" s="138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26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26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26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2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2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2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2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9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26"/>
      <c r="I37" s="126"/>
      <c r="J37" s="42"/>
      <c r="K37" s="2"/>
      <c r="L37" s="13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3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3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3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9"/>
      <c r="F42" s="170">
        <v>0</v>
      </c>
      <c r="G42" s="171"/>
      <c r="H42" s="130"/>
      <c r="I42" s="130"/>
      <c r="J42" s="130"/>
      <c r="K42" s="2" t="s">
        <v>22</v>
      </c>
      <c r="L42" s="129"/>
      <c r="M42" s="140">
        <f>SUM(M36+M38+M39)+M40+M41</f>
        <v>3200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9"/>
      <c r="F43" s="172">
        <v>0</v>
      </c>
      <c r="G43" s="173"/>
      <c r="H43" s="130"/>
      <c r="I43" s="130"/>
      <c r="J43" s="130"/>
      <c r="K43" s="2" t="s">
        <v>13</v>
      </c>
      <c r="L43" s="12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9"/>
      <c r="F44" s="176">
        <v>0</v>
      </c>
      <c r="G44" s="177"/>
      <c r="H44" s="130"/>
      <c r="I44" s="130"/>
      <c r="J44" s="130"/>
      <c r="K44" s="2"/>
      <c r="L44" s="12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9"/>
      <c r="F45" s="172">
        <v>0</v>
      </c>
      <c r="G45" s="173"/>
      <c r="H45" s="130"/>
      <c r="I45" s="130"/>
      <c r="J45" s="130"/>
      <c r="K45" s="2"/>
      <c r="L45" s="12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9"/>
      <c r="F46" s="176">
        <v>0</v>
      </c>
      <c r="G46" s="177"/>
      <c r="H46" s="130"/>
      <c r="I46" s="130"/>
      <c r="J46" s="130"/>
      <c r="K46" s="2"/>
      <c r="L46" s="12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9"/>
      <c r="F52" s="180">
        <f>+M42-F51</f>
        <v>3200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3200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26"/>
      <c r="C55" s="126"/>
      <c r="D55" s="126"/>
      <c r="E55" s="126"/>
      <c r="F55" s="126"/>
      <c r="G55" s="126"/>
      <c r="H55" s="2"/>
      <c r="I55" s="126"/>
      <c r="J55" s="126"/>
      <c r="K55" s="126"/>
      <c r="L55" s="126"/>
      <c r="M55" s="126"/>
      <c r="N55" s="12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174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175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6" zoomScaleNormal="100" workbookViewId="0">
      <selection activeCell="F68" sqref="F68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41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4400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4400</v>
      </c>
      <c r="C11" s="131"/>
      <c r="D11" s="132" t="s">
        <v>169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19" t="s">
        <v>31</v>
      </c>
      <c r="F25" s="159">
        <v>880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4400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110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110</v>
      </c>
      <c r="D28" s="138"/>
      <c r="E28" s="138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19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4400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4400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4400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4400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89</v>
      </c>
      <c r="C57" s="138"/>
      <c r="D57" s="138"/>
      <c r="E57" s="138"/>
      <c r="F57" s="138"/>
      <c r="G57" s="138"/>
      <c r="H57" s="2"/>
      <c r="I57" s="138" t="s">
        <v>8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90</v>
      </c>
      <c r="C59" s="187"/>
      <c r="D59" s="187"/>
      <c r="E59" s="187"/>
      <c r="F59" s="187"/>
      <c r="G59" s="187"/>
      <c r="H59" s="2"/>
      <c r="I59" s="188" t="s">
        <v>5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6" zoomScaleNormal="100" workbookViewId="0">
      <selection activeCell="Q57" sqref="Q57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40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6000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6000</v>
      </c>
      <c r="C11" s="131"/>
      <c r="D11" s="132" t="s">
        <v>162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19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6000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110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110</v>
      </c>
      <c r="D28" s="138"/>
      <c r="E28" s="138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19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6000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6000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6000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6000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120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100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W16" sqref="W16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39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10790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10790</v>
      </c>
      <c r="C11" s="131"/>
      <c r="D11" s="132" t="s">
        <v>161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4</v>
      </c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19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9200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109</v>
      </c>
      <c r="H27" s="138"/>
      <c r="I27" s="138"/>
      <c r="J27" s="47">
        <v>110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109</v>
      </c>
      <c r="D28" s="138"/>
      <c r="E28" s="138"/>
      <c r="F28" s="48" t="s">
        <v>31</v>
      </c>
      <c r="G28" s="153" t="s">
        <v>110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110</v>
      </c>
      <c r="D29" s="153"/>
      <c r="E29" s="153"/>
      <c r="F29" s="119" t="s">
        <v>31</v>
      </c>
      <c r="G29" s="138" t="s">
        <v>109</v>
      </c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 t="s">
        <v>109</v>
      </c>
      <c r="D30" s="138"/>
      <c r="E30" s="138"/>
      <c r="F30" s="119" t="s">
        <v>31</v>
      </c>
      <c r="G30" s="138" t="s">
        <v>34</v>
      </c>
      <c r="H30" s="138"/>
      <c r="I30" s="138"/>
      <c r="J30" s="18">
        <v>110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220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9200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244+244</f>
        <v>488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352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f>150*5</f>
        <v>750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10790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10790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10790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89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90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I58" sqref="I58:N58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38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10790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10790</v>
      </c>
      <c r="C11" s="131"/>
      <c r="D11" s="132" t="s">
        <v>161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4</v>
      </c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19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9200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109</v>
      </c>
      <c r="H27" s="138"/>
      <c r="I27" s="138"/>
      <c r="J27" s="47">
        <v>110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109</v>
      </c>
      <c r="D28" s="138"/>
      <c r="E28" s="138"/>
      <c r="F28" s="48" t="s">
        <v>31</v>
      </c>
      <c r="G28" s="153" t="s">
        <v>110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110</v>
      </c>
      <c r="D29" s="153"/>
      <c r="E29" s="153"/>
      <c r="F29" s="119" t="s">
        <v>31</v>
      </c>
      <c r="G29" s="138" t="s">
        <v>109</v>
      </c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 t="s">
        <v>109</v>
      </c>
      <c r="D30" s="138"/>
      <c r="E30" s="138"/>
      <c r="F30" s="119" t="s">
        <v>31</v>
      </c>
      <c r="G30" s="138" t="s">
        <v>34</v>
      </c>
      <c r="H30" s="138"/>
      <c r="I30" s="138"/>
      <c r="J30" s="18">
        <v>110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220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9200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244+244</f>
        <v>488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352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f>150*5</f>
        <v>750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10790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10790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10790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7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7" zoomScaleNormal="100" workbookViewId="0">
      <selection activeCell="B13" sqref="B13:N15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38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22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4820.3999999999996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4820.3999999999996</v>
      </c>
      <c r="C11" s="131"/>
      <c r="D11" s="132" t="s">
        <v>173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171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24</v>
      </c>
      <c r="F16" s="119" t="s">
        <v>33</v>
      </c>
      <c r="G16" s="138" t="s">
        <v>55</v>
      </c>
      <c r="H16" s="138"/>
      <c r="I16" s="119" t="s">
        <v>57</v>
      </c>
      <c r="J16" s="54">
        <v>25</v>
      </c>
      <c r="K16" s="119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19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172</v>
      </c>
      <c r="H27" s="138"/>
      <c r="I27" s="138"/>
      <c r="J27" s="47">
        <v>437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172</v>
      </c>
      <c r="D28" s="138"/>
      <c r="E28" s="138"/>
      <c r="F28" s="48" t="s">
        <v>31</v>
      </c>
      <c r="G28" s="138" t="s">
        <v>34</v>
      </c>
      <c r="H28" s="138"/>
      <c r="I28" s="138"/>
      <c r="J28" s="47">
        <v>437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/>
      <c r="D29" s="138"/>
      <c r="E29" s="138"/>
      <c r="F29" s="119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874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111+111</f>
        <v>222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1398.4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4820.3999999999996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4820.3999999999996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4820.3999999999996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120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7" t="s">
        <v>100</v>
      </c>
      <c r="J59" s="187"/>
      <c r="K59" s="187"/>
      <c r="L59" s="187"/>
      <c r="M59" s="187"/>
      <c r="N59" s="190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G29" sqref="G29:I29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36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18"/>
      <c r="M4" s="118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18" t="s">
        <v>67</v>
      </c>
      <c r="M5" s="118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23</v>
      </c>
      <c r="K8" s="113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1793.6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16"/>
      <c r="B11" s="131">
        <f>$M$9</f>
        <v>1793.6</v>
      </c>
      <c r="C11" s="131"/>
      <c r="D11" s="132" t="s">
        <v>160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153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24</v>
      </c>
      <c r="F16" s="113" t="s">
        <v>33</v>
      </c>
      <c r="G16" s="138" t="s">
        <v>55</v>
      </c>
      <c r="H16" s="138"/>
      <c r="I16" s="113" t="s">
        <v>57</v>
      </c>
      <c r="J16" s="54">
        <v>24</v>
      </c>
      <c r="K16" s="113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3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0</v>
      </c>
      <c r="E24" s="113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13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640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3" t="s">
        <v>31</v>
      </c>
      <c r="G27" s="138" t="s">
        <v>128</v>
      </c>
      <c r="H27" s="138"/>
      <c r="I27" s="138"/>
      <c r="J27" s="47">
        <v>218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157</v>
      </c>
      <c r="D28" s="138"/>
      <c r="E28" s="138"/>
      <c r="F28" s="48" t="s">
        <v>31</v>
      </c>
      <c r="G28" s="138" t="s">
        <v>157</v>
      </c>
      <c r="H28" s="138"/>
      <c r="I28" s="138"/>
      <c r="J28" s="47">
        <v>100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128</v>
      </c>
      <c r="D29" s="138"/>
      <c r="E29" s="138"/>
      <c r="F29" s="113" t="s">
        <v>31</v>
      </c>
      <c r="G29" s="138" t="s">
        <v>34</v>
      </c>
      <c r="H29" s="138"/>
      <c r="I29" s="138"/>
      <c r="J29" s="18">
        <v>218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3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3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3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3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3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3" t="s">
        <v>31</v>
      </c>
      <c r="G35" s="139"/>
      <c r="H35" s="139"/>
      <c r="I35" s="139"/>
      <c r="J35" s="45">
        <f>J27+J28+J29+J30+J31+J32+J34</f>
        <v>536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17"/>
      <c r="M36" s="163">
        <f>M25</f>
        <v>640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3"/>
      <c r="I37" s="113"/>
      <c r="J37" s="42"/>
      <c r="K37" s="2"/>
      <c r="L37" s="114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148+148</f>
        <v>296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14" t="s">
        <v>19</v>
      </c>
      <c r="M39" s="159">
        <f>J35*J36</f>
        <v>857.6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14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14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17"/>
      <c r="F42" s="170">
        <v>0</v>
      </c>
      <c r="G42" s="171"/>
      <c r="H42" s="114"/>
      <c r="I42" s="114"/>
      <c r="J42" s="114"/>
      <c r="K42" s="2" t="s">
        <v>22</v>
      </c>
      <c r="L42" s="117"/>
      <c r="M42" s="140">
        <f>SUM(M36+M38+M39)+M40+M41</f>
        <v>1793.6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17"/>
      <c r="F43" s="172">
        <v>0</v>
      </c>
      <c r="G43" s="173"/>
      <c r="H43" s="114"/>
      <c r="I43" s="114"/>
      <c r="J43" s="114"/>
      <c r="K43" s="2" t="s">
        <v>13</v>
      </c>
      <c r="L43" s="117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17"/>
      <c r="F44" s="176">
        <v>0</v>
      </c>
      <c r="G44" s="177"/>
      <c r="H44" s="114"/>
      <c r="I44" s="114"/>
      <c r="J44" s="114"/>
      <c r="K44" s="2"/>
      <c r="L44" s="117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17"/>
      <c r="F45" s="172">
        <v>0</v>
      </c>
      <c r="G45" s="173"/>
      <c r="H45" s="114"/>
      <c r="I45" s="114"/>
      <c r="J45" s="114"/>
      <c r="K45" s="2"/>
      <c r="L45" s="117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17"/>
      <c r="F46" s="176">
        <v>0</v>
      </c>
      <c r="G46" s="177"/>
      <c r="H46" s="114"/>
      <c r="I46" s="114"/>
      <c r="J46" s="114"/>
      <c r="K46" s="2"/>
      <c r="L46" s="117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17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17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17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17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17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17"/>
      <c r="F52" s="180">
        <f>+M42-F51</f>
        <v>1793.6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1793.6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3"/>
      <c r="C55" s="113"/>
      <c r="D55" s="113"/>
      <c r="E55" s="113"/>
      <c r="F55" s="113"/>
      <c r="G55" s="113"/>
      <c r="H55" s="2"/>
      <c r="I55" s="113"/>
      <c r="J55" s="113"/>
      <c r="K55" s="113"/>
      <c r="L55" s="113"/>
      <c r="M55" s="113"/>
      <c r="N55" s="115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158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7" t="s">
        <v>159</v>
      </c>
      <c r="J59" s="187"/>
      <c r="K59" s="187"/>
      <c r="L59" s="187"/>
      <c r="M59" s="187"/>
      <c r="N59" s="190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37" zoomScaleNormal="100" workbookViewId="0">
      <selection activeCell="I48" sqref="I48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35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12"/>
      <c r="M4" s="112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12" t="s">
        <v>67</v>
      </c>
      <c r="M5" s="112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22</v>
      </c>
      <c r="K8" s="107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2160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10"/>
      <c r="B11" s="131">
        <f>$M$9</f>
        <v>2160</v>
      </c>
      <c r="C11" s="131"/>
      <c r="D11" s="132" t="s">
        <v>156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153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23</v>
      </c>
      <c r="F16" s="107" t="s">
        <v>33</v>
      </c>
      <c r="G16" s="138" t="s">
        <v>55</v>
      </c>
      <c r="H16" s="138"/>
      <c r="I16" s="107" t="s">
        <v>57</v>
      </c>
      <c r="J16" s="54">
        <v>24</v>
      </c>
      <c r="K16" s="107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07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107" t="s">
        <v>31</v>
      </c>
      <c r="F24" s="159">
        <v>1280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07" t="s">
        <v>31</v>
      </c>
      <c r="F25" s="159">
        <v>880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2160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07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38" t="s">
        <v>128</v>
      </c>
      <c r="H28" s="138"/>
      <c r="I28" s="138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128</v>
      </c>
      <c r="D29" s="138"/>
      <c r="E29" s="138"/>
      <c r="F29" s="107" t="s">
        <v>31</v>
      </c>
      <c r="G29" s="138" t="s">
        <v>34</v>
      </c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07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07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07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07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07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07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11"/>
      <c r="M36" s="163">
        <f>M25</f>
        <v>2160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07"/>
      <c r="I37" s="107"/>
      <c r="J37" s="42"/>
      <c r="K37" s="2"/>
      <c r="L37" s="108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8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8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8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11"/>
      <c r="F42" s="170">
        <v>0</v>
      </c>
      <c r="G42" s="171"/>
      <c r="H42" s="108"/>
      <c r="I42" s="108"/>
      <c r="J42" s="108"/>
      <c r="K42" s="2" t="s">
        <v>22</v>
      </c>
      <c r="L42" s="111"/>
      <c r="M42" s="140">
        <f>SUM(M36+M38+M39)+M40+M41</f>
        <v>2160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11"/>
      <c r="F43" s="172">
        <v>0</v>
      </c>
      <c r="G43" s="173"/>
      <c r="H43" s="108"/>
      <c r="I43" s="108"/>
      <c r="J43" s="108"/>
      <c r="K43" s="2" t="s">
        <v>13</v>
      </c>
      <c r="L43" s="111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11"/>
      <c r="F44" s="176">
        <f>SUM(F42:G43)</f>
        <v>0</v>
      </c>
      <c r="G44" s="177"/>
      <c r="H44" s="108"/>
      <c r="I44" s="108"/>
      <c r="J44" s="108"/>
      <c r="K44" s="2"/>
      <c r="L44" s="111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11"/>
      <c r="F45" s="172">
        <v>0</v>
      </c>
      <c r="G45" s="173"/>
      <c r="H45" s="108"/>
      <c r="I45" s="108"/>
      <c r="J45" s="108"/>
      <c r="K45" s="2"/>
      <c r="L45" s="111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11"/>
      <c r="F46" s="176">
        <f>SUM(F44:G45)</f>
        <v>0</v>
      </c>
      <c r="G46" s="177"/>
      <c r="H46" s="108"/>
      <c r="I46" s="108"/>
      <c r="J46" s="108"/>
      <c r="K46" s="2"/>
      <c r="L46" s="111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11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11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11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11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11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11"/>
      <c r="F52" s="180">
        <f>+M42-F51</f>
        <v>2160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2160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07"/>
      <c r="C55" s="107"/>
      <c r="D55" s="107"/>
      <c r="E55" s="107"/>
      <c r="F55" s="107"/>
      <c r="G55" s="107"/>
      <c r="H55" s="2"/>
      <c r="I55" s="107"/>
      <c r="J55" s="107"/>
      <c r="K55" s="107"/>
      <c r="L55" s="107"/>
      <c r="M55" s="107"/>
      <c r="N55" s="109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92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7" t="s">
        <v>93</v>
      </c>
      <c r="J59" s="187"/>
      <c r="K59" s="187"/>
      <c r="L59" s="187"/>
      <c r="M59" s="187"/>
      <c r="N59" s="190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74"/>
  <sheetViews>
    <sheetView topLeftCell="A10" zoomScaleNormal="100" workbookViewId="0">
      <selection activeCell="D12" sqref="D12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34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06"/>
      <c r="M4" s="106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06" t="s">
        <v>67</v>
      </c>
      <c r="M5" s="106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101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3080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04"/>
      <c r="B11" s="131">
        <f>$M$9</f>
        <v>3080</v>
      </c>
      <c r="C11" s="131"/>
      <c r="D11" s="132" t="s">
        <v>155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153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23</v>
      </c>
      <c r="F16" s="101" t="s">
        <v>33</v>
      </c>
      <c r="G16" s="138" t="s">
        <v>55</v>
      </c>
      <c r="H16" s="138"/>
      <c r="I16" s="101" t="s">
        <v>57</v>
      </c>
      <c r="J16" s="54">
        <v>24</v>
      </c>
      <c r="K16" s="101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01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101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01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1760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01" t="s">
        <v>31</v>
      </c>
      <c r="G27" s="138" t="s">
        <v>73</v>
      </c>
      <c r="H27" s="138"/>
      <c r="I27" s="138"/>
      <c r="J27" s="47">
        <v>260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38" t="s">
        <v>34</v>
      </c>
      <c r="H28" s="138"/>
      <c r="I28" s="138"/>
      <c r="J28" s="47">
        <v>260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01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01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01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01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01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01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01" t="s">
        <v>31</v>
      </c>
      <c r="G35" s="139"/>
      <c r="H35" s="139"/>
      <c r="I35" s="139"/>
      <c r="J35" s="45">
        <f>J27+J28+J29+J30+J31+J32+J34</f>
        <v>520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05"/>
      <c r="M36" s="163">
        <f>M25</f>
        <v>1760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01"/>
      <c r="I37" s="101"/>
      <c r="J37" s="42"/>
      <c r="K37" s="2"/>
      <c r="L37" s="102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244+244</f>
        <v>488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2" t="s">
        <v>19</v>
      </c>
      <c r="M39" s="159">
        <f>J35*J36</f>
        <v>832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2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2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05"/>
      <c r="F42" s="170">
        <v>0</v>
      </c>
      <c r="G42" s="171"/>
      <c r="H42" s="102"/>
      <c r="I42" s="102"/>
      <c r="J42" s="102"/>
      <c r="K42" s="2" t="s">
        <v>22</v>
      </c>
      <c r="L42" s="105"/>
      <c r="M42" s="140">
        <f>SUM(M36+M38+M39)+M40+M41</f>
        <v>3080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05"/>
      <c r="F43" s="172">
        <v>0</v>
      </c>
      <c r="G43" s="173"/>
      <c r="H43" s="102"/>
      <c r="I43" s="102"/>
      <c r="J43" s="102"/>
      <c r="K43" s="2" t="s">
        <v>13</v>
      </c>
      <c r="L43" s="105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05"/>
      <c r="F44" s="176">
        <v>0</v>
      </c>
      <c r="G44" s="177"/>
      <c r="H44" s="102"/>
      <c r="I44" s="102"/>
      <c r="J44" s="102"/>
      <c r="K44" s="2"/>
      <c r="L44" s="105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05"/>
      <c r="F45" s="172">
        <v>0</v>
      </c>
      <c r="G45" s="173"/>
      <c r="H45" s="102"/>
      <c r="I45" s="102"/>
      <c r="J45" s="102"/>
      <c r="K45" s="2"/>
      <c r="L45" s="105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05"/>
      <c r="F46" s="176">
        <v>0</v>
      </c>
      <c r="G46" s="177"/>
      <c r="H46" s="102"/>
      <c r="I46" s="102"/>
      <c r="J46" s="102"/>
      <c r="K46" s="2"/>
      <c r="L46" s="105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05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05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05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05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05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05"/>
      <c r="F52" s="180">
        <f>+M42-F51</f>
        <v>3080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3080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01"/>
      <c r="C55" s="101"/>
      <c r="D55" s="101"/>
      <c r="E55" s="101"/>
      <c r="F55" s="101"/>
      <c r="G55" s="101"/>
      <c r="H55" s="2"/>
      <c r="I55" s="101"/>
      <c r="J55" s="101"/>
      <c r="K55" s="101"/>
      <c r="L55" s="101"/>
      <c r="M55" s="101"/>
      <c r="N55" s="103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75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7" t="s">
        <v>154</v>
      </c>
      <c r="J59" s="187"/>
      <c r="K59" s="187"/>
      <c r="L59" s="187"/>
      <c r="M59" s="187"/>
      <c r="N59" s="190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74"/>
  <sheetViews>
    <sheetView zoomScaleNormal="100" workbookViewId="0">
      <selection activeCell="S21" sqref="S21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33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06"/>
      <c r="M4" s="106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06" t="s">
        <v>67</v>
      </c>
      <c r="M5" s="106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101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4520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04"/>
      <c r="B11" s="131">
        <f>$M$9</f>
        <v>4520</v>
      </c>
      <c r="C11" s="131"/>
      <c r="D11" s="132" t="s">
        <v>152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150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24</v>
      </c>
      <c r="F16" s="101" t="s">
        <v>33</v>
      </c>
      <c r="G16" s="138" t="s">
        <v>55</v>
      </c>
      <c r="H16" s="138"/>
      <c r="I16" s="101" t="s">
        <v>57</v>
      </c>
      <c r="J16" s="54">
        <v>25</v>
      </c>
      <c r="K16" s="101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01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101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01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01" t="s">
        <v>31</v>
      </c>
      <c r="G27" s="138" t="s">
        <v>73</v>
      </c>
      <c r="H27" s="138"/>
      <c r="I27" s="138"/>
      <c r="J27" s="47">
        <v>260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38" t="s">
        <v>34</v>
      </c>
      <c r="H28" s="138"/>
      <c r="I28" s="138"/>
      <c r="J28" s="47">
        <v>260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01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01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01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01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01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01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01" t="s">
        <v>31</v>
      </c>
      <c r="G35" s="139"/>
      <c r="H35" s="139"/>
      <c r="I35" s="139"/>
      <c r="J35" s="45">
        <f>J27+J28+J29+J30+J31+J32+J34</f>
        <v>520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05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01"/>
      <c r="I37" s="101"/>
      <c r="J37" s="42"/>
      <c r="K37" s="2"/>
      <c r="L37" s="102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244+244</f>
        <v>488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2" t="s">
        <v>19</v>
      </c>
      <c r="M39" s="159">
        <f>J35*J36</f>
        <v>832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2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2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05"/>
      <c r="F42" s="170">
        <v>0</v>
      </c>
      <c r="G42" s="171"/>
      <c r="H42" s="102"/>
      <c r="I42" s="102"/>
      <c r="J42" s="102"/>
      <c r="K42" s="2" t="s">
        <v>22</v>
      </c>
      <c r="L42" s="105"/>
      <c r="M42" s="140">
        <f>SUM(M36+M38+M39)+M40+M41</f>
        <v>4520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05"/>
      <c r="F43" s="172">
        <v>0</v>
      </c>
      <c r="G43" s="173"/>
      <c r="H43" s="102"/>
      <c r="I43" s="102"/>
      <c r="J43" s="102"/>
      <c r="K43" s="2" t="s">
        <v>13</v>
      </c>
      <c r="L43" s="105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05"/>
      <c r="F44" s="176">
        <v>0</v>
      </c>
      <c r="G44" s="177"/>
      <c r="H44" s="102"/>
      <c r="I44" s="102"/>
      <c r="J44" s="102"/>
      <c r="K44" s="2"/>
      <c r="L44" s="105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05"/>
      <c r="F45" s="172">
        <v>0</v>
      </c>
      <c r="G45" s="173"/>
      <c r="H45" s="102"/>
      <c r="I45" s="102"/>
      <c r="J45" s="102"/>
      <c r="K45" s="2"/>
      <c r="L45" s="105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05"/>
      <c r="F46" s="176">
        <v>0</v>
      </c>
      <c r="G46" s="177"/>
      <c r="H46" s="102"/>
      <c r="I46" s="102"/>
      <c r="J46" s="102"/>
      <c r="K46" s="2"/>
      <c r="L46" s="105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05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05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05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05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05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05"/>
      <c r="F52" s="180">
        <f>+M42-F51</f>
        <v>4520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4520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01"/>
      <c r="C55" s="101"/>
      <c r="D55" s="101"/>
      <c r="E55" s="101"/>
      <c r="F55" s="101"/>
      <c r="G55" s="101"/>
      <c r="H55" s="2"/>
      <c r="I55" s="101"/>
      <c r="J55" s="101"/>
      <c r="K55" s="101"/>
      <c r="L55" s="101"/>
      <c r="M55" s="101"/>
      <c r="N55" s="103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151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90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74"/>
  <sheetViews>
    <sheetView topLeftCell="A23" zoomScaleNormal="100" workbookViewId="0">
      <selection activeCell="I58" sqref="I58:N58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32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2880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2880</v>
      </c>
      <c r="C11" s="131"/>
      <c r="D11" s="132" t="s">
        <v>145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140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24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2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2880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97</v>
      </c>
      <c r="D28" s="153"/>
      <c r="E28" s="153"/>
      <c r="F28" s="48" t="s">
        <v>31</v>
      </c>
      <c r="G28" s="153" t="s">
        <v>97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73</v>
      </c>
      <c r="D29" s="138"/>
      <c r="E29" s="138"/>
      <c r="F29" s="48" t="s">
        <v>31</v>
      </c>
      <c r="G29" s="153" t="s">
        <v>128</v>
      </c>
      <c r="H29" s="153"/>
      <c r="I29" s="153"/>
      <c r="J29" s="47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128</v>
      </c>
      <c r="D30" s="153"/>
      <c r="E30" s="153"/>
      <c r="F30" s="48" t="s">
        <v>31</v>
      </c>
      <c r="G30" s="153" t="s">
        <v>73</v>
      </c>
      <c r="H30" s="153"/>
      <c r="I30" s="153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 t="s">
        <v>73</v>
      </c>
      <c r="D31" s="153"/>
      <c r="E31" s="153"/>
      <c r="F31" s="96" t="s">
        <v>31</v>
      </c>
      <c r="G31" s="138" t="s">
        <v>34</v>
      </c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2880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/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/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2880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2880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2880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148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149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7" zoomScaleNormal="100" workbookViewId="0">
      <selection activeCell="S20" sqref="S20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49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10790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10790</v>
      </c>
      <c r="C11" s="131"/>
      <c r="D11" s="132" t="s">
        <v>161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4</v>
      </c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19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9200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109</v>
      </c>
      <c r="H27" s="138"/>
      <c r="I27" s="138"/>
      <c r="J27" s="47">
        <v>110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109</v>
      </c>
      <c r="D28" s="138"/>
      <c r="E28" s="138"/>
      <c r="F28" s="48" t="s">
        <v>31</v>
      </c>
      <c r="G28" s="153" t="s">
        <v>110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110</v>
      </c>
      <c r="D29" s="153"/>
      <c r="E29" s="153"/>
      <c r="F29" s="119" t="s">
        <v>31</v>
      </c>
      <c r="G29" s="138" t="s">
        <v>109</v>
      </c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 t="s">
        <v>109</v>
      </c>
      <c r="D30" s="138"/>
      <c r="E30" s="138"/>
      <c r="F30" s="119" t="s">
        <v>31</v>
      </c>
      <c r="G30" s="138" t="s">
        <v>34</v>
      </c>
      <c r="H30" s="138"/>
      <c r="I30" s="138"/>
      <c r="J30" s="18">
        <v>110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220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9200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244+244</f>
        <v>488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352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f>150*5</f>
        <v>750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10790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10790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10790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117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74"/>
  <sheetViews>
    <sheetView topLeftCell="A19" zoomScaleNormal="100" workbookViewId="0">
      <selection activeCell="I57" sqref="I57:N57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31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2880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2880</v>
      </c>
      <c r="C11" s="131"/>
      <c r="D11" s="132" t="s">
        <v>145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140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24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2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2880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97</v>
      </c>
      <c r="D28" s="153"/>
      <c r="E28" s="153"/>
      <c r="F28" s="48" t="s">
        <v>31</v>
      </c>
      <c r="G28" s="153" t="s">
        <v>97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73</v>
      </c>
      <c r="D29" s="138"/>
      <c r="E29" s="138"/>
      <c r="F29" s="48" t="s">
        <v>31</v>
      </c>
      <c r="G29" s="153" t="s">
        <v>128</v>
      </c>
      <c r="H29" s="153"/>
      <c r="I29" s="153"/>
      <c r="J29" s="47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128</v>
      </c>
      <c r="D30" s="153"/>
      <c r="E30" s="153"/>
      <c r="F30" s="48" t="s">
        <v>31</v>
      </c>
      <c r="G30" s="153" t="s">
        <v>73</v>
      </c>
      <c r="H30" s="153"/>
      <c r="I30" s="153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 t="s">
        <v>73</v>
      </c>
      <c r="D31" s="153"/>
      <c r="E31" s="153"/>
      <c r="F31" s="96" t="s">
        <v>31</v>
      </c>
      <c r="G31" s="138" t="s">
        <v>34</v>
      </c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2880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/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/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2880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2880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2880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146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147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74"/>
  <sheetViews>
    <sheetView zoomScaleNormal="100" workbookViewId="0">
      <selection activeCell="M38" sqref="M38:N38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30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4558.3999999999996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4558.3999999999996</v>
      </c>
      <c r="C11" s="131"/>
      <c r="D11" s="132" t="s">
        <v>144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140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24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2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2880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>
        <v>260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97</v>
      </c>
      <c r="D28" s="153"/>
      <c r="E28" s="153"/>
      <c r="F28" s="48" t="s">
        <v>31</v>
      </c>
      <c r="G28" s="153" t="s">
        <v>97</v>
      </c>
      <c r="H28" s="153"/>
      <c r="I28" s="153"/>
      <c r="J28" s="47">
        <v>100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73</v>
      </c>
      <c r="D29" s="138"/>
      <c r="E29" s="138"/>
      <c r="F29" s="48" t="s">
        <v>31</v>
      </c>
      <c r="G29" s="153" t="s">
        <v>128</v>
      </c>
      <c r="H29" s="153"/>
      <c r="I29" s="153"/>
      <c r="J29" s="47">
        <v>62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128</v>
      </c>
      <c r="D30" s="153"/>
      <c r="E30" s="153"/>
      <c r="F30" s="48" t="s">
        <v>31</v>
      </c>
      <c r="G30" s="153" t="s">
        <v>73</v>
      </c>
      <c r="H30" s="153"/>
      <c r="I30" s="153"/>
      <c r="J30" s="18">
        <v>62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 t="s">
        <v>73</v>
      </c>
      <c r="D31" s="153"/>
      <c r="E31" s="153"/>
      <c r="F31" s="96" t="s">
        <v>31</v>
      </c>
      <c r="G31" s="138" t="s">
        <v>34</v>
      </c>
      <c r="H31" s="138"/>
      <c r="I31" s="138"/>
      <c r="J31" s="18">
        <v>260</v>
      </c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744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2880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244+244</f>
        <v>488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1190.4000000000001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/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4558.3999999999996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4558.3999999999996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4558.3999999999996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141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142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74"/>
  <sheetViews>
    <sheetView zoomScaleNormal="100" workbookViewId="0">
      <selection activeCell="L20" sqref="L20:N20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29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640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640</v>
      </c>
      <c r="C11" s="131"/>
      <c r="D11" s="132" t="s">
        <v>95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129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22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0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640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53" t="s">
        <v>128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128</v>
      </c>
      <c r="D29" s="153"/>
      <c r="E29" s="153"/>
      <c r="F29" s="48" t="s">
        <v>31</v>
      </c>
      <c r="G29" s="153" t="s">
        <v>73</v>
      </c>
      <c r="H29" s="153"/>
      <c r="I29" s="153"/>
      <c r="J29" s="47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73</v>
      </c>
      <c r="D30" s="153"/>
      <c r="E30" s="153"/>
      <c r="F30" s="96" t="s">
        <v>31</v>
      </c>
      <c r="G30" s="138" t="s">
        <v>34</v>
      </c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G31" s="15"/>
      <c r="H31" s="15"/>
      <c r="I31" s="15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1.9</v>
      </c>
      <c r="K36" s="2"/>
      <c r="L36" s="99"/>
      <c r="M36" s="163">
        <f>M25</f>
        <v>640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640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640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640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138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139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1">
    <mergeCell ref="B60:G60"/>
    <mergeCell ref="I60:N60"/>
    <mergeCell ref="B56:G56"/>
    <mergeCell ref="B57:G57"/>
    <mergeCell ref="I57:N57"/>
    <mergeCell ref="B58:G58"/>
    <mergeCell ref="I58:N58"/>
    <mergeCell ref="B54:G54"/>
    <mergeCell ref="I54:N54"/>
    <mergeCell ref="F52:G52"/>
    <mergeCell ref="B59:G59"/>
    <mergeCell ref="I59:N59"/>
    <mergeCell ref="F45:G45"/>
    <mergeCell ref="F46:G46"/>
    <mergeCell ref="P50:Q50"/>
    <mergeCell ref="F51:G51"/>
    <mergeCell ref="F53:G53"/>
    <mergeCell ref="F47:G47"/>
    <mergeCell ref="F48:G48"/>
    <mergeCell ref="F49:G49"/>
    <mergeCell ref="F50:G50"/>
    <mergeCell ref="P38:Q38"/>
    <mergeCell ref="M39:N39"/>
    <mergeCell ref="M40:N40"/>
    <mergeCell ref="M41:N41"/>
    <mergeCell ref="F42:G42"/>
    <mergeCell ref="M42:N42"/>
    <mergeCell ref="G38:J38"/>
    <mergeCell ref="K38:L38"/>
    <mergeCell ref="M38:N38"/>
    <mergeCell ref="F43:G43"/>
    <mergeCell ref="M43:N43"/>
    <mergeCell ref="F44:G44"/>
    <mergeCell ref="C35:E35"/>
    <mergeCell ref="G35:I35"/>
    <mergeCell ref="H36:I36"/>
    <mergeCell ref="M36:N36"/>
    <mergeCell ref="M37:N37"/>
    <mergeCell ref="C32:E32"/>
    <mergeCell ref="G32:I32"/>
    <mergeCell ref="C33:E33"/>
    <mergeCell ref="G33:I33"/>
    <mergeCell ref="C34:E34"/>
    <mergeCell ref="G34:I34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74"/>
  <sheetViews>
    <sheetView topLeftCell="A4" zoomScaleNormal="100" workbookViewId="0">
      <selection activeCell="D11" sqref="D11:N11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28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2878.4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2878.4</v>
      </c>
      <c r="C11" s="131"/>
      <c r="D11" s="132" t="s">
        <v>143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129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22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96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1200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119</v>
      </c>
      <c r="D27" s="138"/>
      <c r="E27" s="138"/>
      <c r="F27" s="96" t="s">
        <v>31</v>
      </c>
      <c r="G27" s="138" t="s">
        <v>73</v>
      </c>
      <c r="H27" s="138"/>
      <c r="I27" s="138"/>
      <c r="J27" s="47">
        <v>260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97</v>
      </c>
      <c r="D28" s="153"/>
      <c r="E28" s="153"/>
      <c r="F28" s="48" t="s">
        <v>31</v>
      </c>
      <c r="G28" s="153" t="s">
        <v>97</v>
      </c>
      <c r="H28" s="153"/>
      <c r="I28" s="153"/>
      <c r="J28" s="47">
        <v>100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73</v>
      </c>
      <c r="D29" s="138"/>
      <c r="E29" s="138"/>
      <c r="F29" s="48" t="s">
        <v>31</v>
      </c>
      <c r="G29" s="153" t="s">
        <v>128</v>
      </c>
      <c r="H29" s="153"/>
      <c r="I29" s="153"/>
      <c r="J29" s="47">
        <v>62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128</v>
      </c>
      <c r="D30" s="153"/>
      <c r="E30" s="153"/>
      <c r="F30" s="48" t="s">
        <v>31</v>
      </c>
      <c r="G30" s="153" t="s">
        <v>73</v>
      </c>
      <c r="H30" s="153"/>
      <c r="I30" s="153"/>
      <c r="J30" s="18">
        <v>62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 t="s">
        <v>73</v>
      </c>
      <c r="D31" s="153"/>
      <c r="E31" s="153"/>
      <c r="F31" s="96" t="s">
        <v>31</v>
      </c>
      <c r="G31" s="138" t="s">
        <v>119</v>
      </c>
      <c r="H31" s="138"/>
      <c r="I31" s="138"/>
      <c r="J31" s="18">
        <v>260</v>
      </c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744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1200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244+244</f>
        <v>488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1190.4000000000001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/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2878.4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2878.4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2878.4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111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74"/>
  <sheetViews>
    <sheetView topLeftCell="A28" zoomScaleNormal="100" workbookViewId="0">
      <selection activeCell="F46" sqref="F46:G46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27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4000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4000</v>
      </c>
      <c r="C11" s="131"/>
      <c r="D11" s="132" t="s">
        <v>127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129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21</v>
      </c>
      <c r="F16" s="96" t="s">
        <v>33</v>
      </c>
      <c r="G16" s="138" t="s">
        <v>55</v>
      </c>
      <c r="H16" s="138"/>
      <c r="I16" s="96" t="s">
        <v>57</v>
      </c>
      <c r="J16" s="54">
        <v>24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3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4000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53" t="s">
        <v>128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128</v>
      </c>
      <c r="D29" s="153"/>
      <c r="E29" s="153"/>
      <c r="F29" s="48" t="s">
        <v>31</v>
      </c>
      <c r="G29" s="153" t="s">
        <v>73</v>
      </c>
      <c r="H29" s="153"/>
      <c r="I29" s="153"/>
      <c r="J29" s="47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73</v>
      </c>
      <c r="D30" s="153"/>
      <c r="E30" s="153"/>
      <c r="F30" s="96" t="s">
        <v>31</v>
      </c>
      <c r="G30" s="138" t="s">
        <v>34</v>
      </c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1.9</v>
      </c>
      <c r="K36" s="2"/>
      <c r="L36" s="99"/>
      <c r="M36" s="163">
        <f>M25</f>
        <v>4000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4000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f>SUM(F42:G43)</f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f>SUM(F44:G45)</f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4000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4000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86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1">
    <mergeCell ref="B60:G60"/>
    <mergeCell ref="I60:N60"/>
    <mergeCell ref="C29:E29"/>
    <mergeCell ref="G29:I29"/>
    <mergeCell ref="B56:G56"/>
    <mergeCell ref="B57:G57"/>
    <mergeCell ref="I57:N57"/>
    <mergeCell ref="B58:G58"/>
    <mergeCell ref="I58:N58"/>
    <mergeCell ref="B59:G59"/>
    <mergeCell ref="I59:N59"/>
    <mergeCell ref="F50:G50"/>
    <mergeCell ref="F44:G44"/>
    <mergeCell ref="F45:G45"/>
    <mergeCell ref="F46:G46"/>
    <mergeCell ref="F47:G47"/>
    <mergeCell ref="P50:Q50"/>
    <mergeCell ref="F51:G51"/>
    <mergeCell ref="F52:G52"/>
    <mergeCell ref="F53:G53"/>
    <mergeCell ref="B54:G54"/>
    <mergeCell ref="I54:N54"/>
    <mergeCell ref="P38:Q38"/>
    <mergeCell ref="F48:G48"/>
    <mergeCell ref="F49:G49"/>
    <mergeCell ref="M40:N40"/>
    <mergeCell ref="M41:N41"/>
    <mergeCell ref="F42:G42"/>
    <mergeCell ref="M42:N42"/>
    <mergeCell ref="F43:G43"/>
    <mergeCell ref="M43:N43"/>
    <mergeCell ref="M39:N39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C32:E32"/>
    <mergeCell ref="G32:I32"/>
    <mergeCell ref="C33:E33"/>
    <mergeCell ref="G33:I33"/>
    <mergeCell ref="M36:N36"/>
    <mergeCell ref="B21:E21"/>
    <mergeCell ref="F21:I21"/>
    <mergeCell ref="J21:K21"/>
    <mergeCell ref="L21:N21"/>
    <mergeCell ref="C30:E30"/>
    <mergeCell ref="G30:I30"/>
    <mergeCell ref="C28:E28"/>
    <mergeCell ref="G28:I28"/>
    <mergeCell ref="F23:G23"/>
    <mergeCell ref="F24:G24"/>
    <mergeCell ref="M24:N24"/>
    <mergeCell ref="F25:G25"/>
    <mergeCell ref="M25:N25"/>
    <mergeCell ref="C27:E27"/>
    <mergeCell ref="G27:I27"/>
    <mergeCell ref="B19:N19"/>
    <mergeCell ref="B20:E20"/>
    <mergeCell ref="F20:I20"/>
    <mergeCell ref="J20:K20"/>
    <mergeCell ref="B11:C11"/>
    <mergeCell ref="D11:N11"/>
    <mergeCell ref="B13:N15"/>
    <mergeCell ref="G16:H16"/>
    <mergeCell ref="L16:M16"/>
    <mergeCell ref="B17:N17"/>
    <mergeCell ref="B18:C18"/>
    <mergeCell ref="E18:G18"/>
    <mergeCell ref="I18:J18"/>
    <mergeCell ref="L18:M18"/>
    <mergeCell ref="L20:N20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74"/>
  <sheetViews>
    <sheetView zoomScaleNormal="100" workbookViewId="0">
      <selection activeCell="G27" sqref="G27:I27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26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4000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4000</v>
      </c>
      <c r="C11" s="131"/>
      <c r="D11" s="132" t="s">
        <v>127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129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21</v>
      </c>
      <c r="F16" s="96" t="s">
        <v>33</v>
      </c>
      <c r="G16" s="138" t="s">
        <v>55</v>
      </c>
      <c r="H16" s="138"/>
      <c r="I16" s="96" t="s">
        <v>57</v>
      </c>
      <c r="J16" s="54">
        <v>24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3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4000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53" t="s">
        <v>128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128</v>
      </c>
      <c r="D29" s="153"/>
      <c r="E29" s="153"/>
      <c r="F29" s="48" t="s">
        <v>31</v>
      </c>
      <c r="G29" s="153" t="s">
        <v>73</v>
      </c>
      <c r="H29" s="153"/>
      <c r="I29" s="153"/>
      <c r="J29" s="47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73</v>
      </c>
      <c r="D30" s="153"/>
      <c r="E30" s="153"/>
      <c r="F30" s="96" t="s">
        <v>31</v>
      </c>
      <c r="G30" s="138" t="s">
        <v>34</v>
      </c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/>
      <c r="D31" s="153"/>
      <c r="E31" s="153"/>
      <c r="F31" s="96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1.9</v>
      </c>
      <c r="K36" s="2"/>
      <c r="L36" s="99"/>
      <c r="M36" s="163">
        <f>M25</f>
        <v>4000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4000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4000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4000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105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106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V74"/>
  <sheetViews>
    <sheetView topLeftCell="A28" zoomScaleNormal="100" workbookViewId="0">
      <selection activeCell="O52" sqref="O52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25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2592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2592</v>
      </c>
      <c r="C11" s="131"/>
      <c r="D11" s="132" t="s">
        <v>131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130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23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96" t="s">
        <v>31</v>
      </c>
      <c r="F24" s="159">
        <v>1280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880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2160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53" t="s">
        <v>128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128</v>
      </c>
      <c r="D29" s="153"/>
      <c r="E29" s="153"/>
      <c r="F29" s="48" t="s">
        <v>31</v>
      </c>
      <c r="G29" s="153" t="s">
        <v>73</v>
      </c>
      <c r="H29" s="153"/>
      <c r="I29" s="153"/>
      <c r="J29" s="47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73</v>
      </c>
      <c r="D30" s="153"/>
      <c r="E30" s="153"/>
      <c r="F30" s="96" t="s">
        <v>31</v>
      </c>
      <c r="G30" s="138" t="s">
        <v>34</v>
      </c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E31" s="48"/>
      <c r="F31" s="48" t="s">
        <v>31</v>
      </c>
      <c r="G31" s="15"/>
      <c r="H31" s="15"/>
      <c r="I31" s="15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2160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216+216</f>
        <v>432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2592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f>SUM(F42:G43)</f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f>SUM(F44:G45)</f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2592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2592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126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125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1">
    <mergeCell ref="B60:G60"/>
    <mergeCell ref="I60:N60"/>
    <mergeCell ref="C29:E29"/>
    <mergeCell ref="G29:I29"/>
    <mergeCell ref="B56:G56"/>
    <mergeCell ref="B57:G57"/>
    <mergeCell ref="I57:N57"/>
    <mergeCell ref="B58:G58"/>
    <mergeCell ref="I58:N58"/>
    <mergeCell ref="B59:G59"/>
    <mergeCell ref="I59:N59"/>
    <mergeCell ref="F50:G50"/>
    <mergeCell ref="F44:G44"/>
    <mergeCell ref="F45:G45"/>
    <mergeCell ref="F46:G46"/>
    <mergeCell ref="F47:G47"/>
    <mergeCell ref="P50:Q50"/>
    <mergeCell ref="F51:G51"/>
    <mergeCell ref="F52:G52"/>
    <mergeCell ref="F53:G53"/>
    <mergeCell ref="B54:G54"/>
    <mergeCell ref="I54:N54"/>
    <mergeCell ref="P38:Q38"/>
    <mergeCell ref="F48:G48"/>
    <mergeCell ref="F49:G49"/>
    <mergeCell ref="M40:N40"/>
    <mergeCell ref="M41:N41"/>
    <mergeCell ref="F42:G42"/>
    <mergeCell ref="M42:N42"/>
    <mergeCell ref="F43:G43"/>
    <mergeCell ref="M43:N43"/>
    <mergeCell ref="M39:N39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C32:E32"/>
    <mergeCell ref="G32:I32"/>
    <mergeCell ref="C33:E33"/>
    <mergeCell ref="G33:I33"/>
    <mergeCell ref="M36:N36"/>
    <mergeCell ref="B21:E21"/>
    <mergeCell ref="F21:I21"/>
    <mergeCell ref="J21:K21"/>
    <mergeCell ref="L21:N21"/>
    <mergeCell ref="C30:E30"/>
    <mergeCell ref="G30:I30"/>
    <mergeCell ref="C28:E28"/>
    <mergeCell ref="G28:I28"/>
    <mergeCell ref="F23:G23"/>
    <mergeCell ref="F24:G24"/>
    <mergeCell ref="M24:N24"/>
    <mergeCell ref="F25:G25"/>
    <mergeCell ref="M25:N25"/>
    <mergeCell ref="C27:E27"/>
    <mergeCell ref="G27:I27"/>
    <mergeCell ref="B19:N19"/>
    <mergeCell ref="B20:E20"/>
    <mergeCell ref="F20:I20"/>
    <mergeCell ref="J20:K20"/>
    <mergeCell ref="B11:C11"/>
    <mergeCell ref="D11:N11"/>
    <mergeCell ref="B13:N15"/>
    <mergeCell ref="G16:H16"/>
    <mergeCell ref="L16:M16"/>
    <mergeCell ref="B17:N17"/>
    <mergeCell ref="B18:C18"/>
    <mergeCell ref="E18:G18"/>
    <mergeCell ref="I18:J18"/>
    <mergeCell ref="L18:M18"/>
    <mergeCell ref="L20:N20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74"/>
  <sheetViews>
    <sheetView topLeftCell="A4" zoomScaleNormal="100" workbookViewId="0">
      <selection activeCell="P42" sqref="P42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24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4000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4000</v>
      </c>
      <c r="C11" s="131"/>
      <c r="D11" s="132" t="s">
        <v>127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124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25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3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4000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38" t="s">
        <v>34</v>
      </c>
      <c r="H28" s="138"/>
      <c r="I28" s="138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96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96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96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4000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4000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4000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4000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80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81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V74"/>
  <sheetViews>
    <sheetView topLeftCell="A31" zoomScaleNormal="100" workbookViewId="0">
      <selection activeCell="I59" sqref="I59:N59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23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1760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1760</v>
      </c>
      <c r="C11" s="131"/>
      <c r="D11" s="132" t="s">
        <v>121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132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23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1760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53" t="s">
        <v>128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128</v>
      </c>
      <c r="D29" s="153"/>
      <c r="E29" s="153"/>
      <c r="F29" s="48" t="s">
        <v>31</v>
      </c>
      <c r="G29" s="153" t="s">
        <v>73</v>
      </c>
      <c r="H29" s="153"/>
      <c r="I29" s="153"/>
      <c r="J29" s="47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73</v>
      </c>
      <c r="D30" s="153"/>
      <c r="E30" s="153"/>
      <c r="F30" s="96" t="s">
        <v>31</v>
      </c>
      <c r="G30" s="138" t="s">
        <v>34</v>
      </c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/>
      <c r="D31" s="153"/>
      <c r="E31" s="153"/>
      <c r="F31" s="96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1760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1760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f>SUM(F42:G43)</f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f>SUM(F44:G45)</f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1760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1760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122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123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V74"/>
  <sheetViews>
    <sheetView topLeftCell="A31" zoomScaleNormal="100" workbookViewId="0">
      <selection activeCell="I59" sqref="I59:N59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22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1760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1760</v>
      </c>
      <c r="C11" s="131"/>
      <c r="D11" s="132" t="s">
        <v>121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133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23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1760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73</v>
      </c>
      <c r="D28" s="138"/>
      <c r="E28" s="138"/>
      <c r="F28" s="48" t="s">
        <v>31</v>
      </c>
      <c r="G28" s="153" t="s">
        <v>128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128</v>
      </c>
      <c r="D29" s="153"/>
      <c r="E29" s="153"/>
      <c r="F29" s="48" t="s">
        <v>31</v>
      </c>
      <c r="G29" s="153" t="s">
        <v>73</v>
      </c>
      <c r="H29" s="153"/>
      <c r="I29" s="153"/>
      <c r="J29" s="47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73</v>
      </c>
      <c r="D30" s="153"/>
      <c r="E30" s="153"/>
      <c r="F30" s="96" t="s">
        <v>31</v>
      </c>
      <c r="G30" s="138" t="s">
        <v>34</v>
      </c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/>
      <c r="D31" s="153"/>
      <c r="E31" s="153"/>
      <c r="F31" s="96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1760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1760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1760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1760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103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104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31" zoomScaleNormal="100" workbookViewId="0">
      <selection activeCell="F52" sqref="F52:G52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48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10916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10916</v>
      </c>
      <c r="C11" s="131"/>
      <c r="D11" s="132" t="s">
        <v>170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19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110</v>
      </c>
      <c r="H27" s="138"/>
      <c r="I27" s="138"/>
      <c r="J27" s="47">
        <v>780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97</v>
      </c>
      <c r="D28" s="138"/>
      <c r="E28" s="138"/>
      <c r="F28" s="48" t="s">
        <v>31</v>
      </c>
      <c r="G28" s="138" t="s">
        <v>97</v>
      </c>
      <c r="H28" s="138"/>
      <c r="I28" s="138"/>
      <c r="J28" s="47">
        <v>200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110</v>
      </c>
      <c r="D29" s="138"/>
      <c r="E29" s="138"/>
      <c r="F29" s="119" t="s">
        <v>31</v>
      </c>
      <c r="G29" s="153" t="s">
        <v>34</v>
      </c>
      <c r="H29" s="153"/>
      <c r="I29" s="153"/>
      <c r="J29" s="18">
        <v>780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1760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2.8</v>
      </c>
      <c r="K36" s="2"/>
      <c r="L36" s="123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1394+1394</f>
        <v>2788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4928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10916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10916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10916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105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106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74"/>
  <sheetViews>
    <sheetView topLeftCell="A28" zoomScaleNormal="100" workbookViewId="0">
      <selection activeCell="H39" sqref="H39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21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4822.3999999999996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4822.3999999999996</v>
      </c>
      <c r="C11" s="131"/>
      <c r="D11" s="132" t="s">
        <v>134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133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23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96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119</v>
      </c>
      <c r="D27" s="138"/>
      <c r="E27" s="138"/>
      <c r="F27" s="96" t="s">
        <v>31</v>
      </c>
      <c r="G27" s="138" t="s">
        <v>73</v>
      </c>
      <c r="H27" s="138"/>
      <c r="I27" s="138"/>
      <c r="J27" s="47">
        <v>260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97</v>
      </c>
      <c r="D28" s="153"/>
      <c r="E28" s="153"/>
      <c r="F28" s="48" t="s">
        <v>31</v>
      </c>
      <c r="G28" s="153" t="s">
        <v>97</v>
      </c>
      <c r="H28" s="153"/>
      <c r="I28" s="153"/>
      <c r="J28" s="47">
        <v>100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73</v>
      </c>
      <c r="D29" s="138"/>
      <c r="E29" s="138"/>
      <c r="F29" s="48" t="s">
        <v>31</v>
      </c>
      <c r="G29" s="153" t="s">
        <v>128</v>
      </c>
      <c r="H29" s="153"/>
      <c r="I29" s="153"/>
      <c r="J29" s="47">
        <v>62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128</v>
      </c>
      <c r="D30" s="153"/>
      <c r="E30" s="153"/>
      <c r="F30" s="48" t="s">
        <v>31</v>
      </c>
      <c r="G30" s="153" t="s">
        <v>73</v>
      </c>
      <c r="H30" s="153"/>
      <c r="I30" s="153"/>
      <c r="J30" s="18">
        <v>62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 t="s">
        <v>73</v>
      </c>
      <c r="D31" s="153"/>
      <c r="E31" s="153"/>
      <c r="F31" s="96" t="s">
        <v>31</v>
      </c>
      <c r="G31" s="138" t="s">
        <v>119</v>
      </c>
      <c r="H31" s="138"/>
      <c r="I31" s="138"/>
      <c r="J31" s="18">
        <v>260</v>
      </c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744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216+216</f>
        <v>432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1190.4000000000001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4822.3999999999996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4822.3999999999996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4822.3999999999996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120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100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60:G60"/>
    <mergeCell ref="I60:N60"/>
    <mergeCell ref="C28:E28"/>
    <mergeCell ref="G28:I28"/>
    <mergeCell ref="C30:E30"/>
    <mergeCell ref="G30:I30"/>
    <mergeCell ref="B56:G56"/>
    <mergeCell ref="B57:G57"/>
    <mergeCell ref="I57:N57"/>
    <mergeCell ref="B58:G58"/>
    <mergeCell ref="I58:N58"/>
    <mergeCell ref="B59:G59"/>
    <mergeCell ref="I59:N59"/>
    <mergeCell ref="F50:G50"/>
    <mergeCell ref="F44:G44"/>
    <mergeCell ref="F45:G45"/>
    <mergeCell ref="P50:Q50"/>
    <mergeCell ref="F51:G51"/>
    <mergeCell ref="F52:G52"/>
    <mergeCell ref="F53:G53"/>
    <mergeCell ref="B54:G54"/>
    <mergeCell ref="I54:N54"/>
    <mergeCell ref="P38:Q38"/>
    <mergeCell ref="F46:G46"/>
    <mergeCell ref="F47:G47"/>
    <mergeCell ref="F48:G48"/>
    <mergeCell ref="F49:G49"/>
    <mergeCell ref="M40:N40"/>
    <mergeCell ref="M41:N41"/>
    <mergeCell ref="F42:G42"/>
    <mergeCell ref="M42:N42"/>
    <mergeCell ref="F43:G43"/>
    <mergeCell ref="M43:N43"/>
    <mergeCell ref="M39:N39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C32:E32"/>
    <mergeCell ref="G32:I32"/>
    <mergeCell ref="C33:E33"/>
    <mergeCell ref="G33:I33"/>
    <mergeCell ref="M36:N36"/>
    <mergeCell ref="B21:E21"/>
    <mergeCell ref="F21:I21"/>
    <mergeCell ref="J21:K21"/>
    <mergeCell ref="L21:N21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C27:E27"/>
    <mergeCell ref="G27:I27"/>
    <mergeCell ref="B19:N19"/>
    <mergeCell ref="B20:E20"/>
    <mergeCell ref="F20:I20"/>
    <mergeCell ref="J20:K20"/>
    <mergeCell ref="B11:C11"/>
    <mergeCell ref="D11:N11"/>
    <mergeCell ref="B13:N15"/>
    <mergeCell ref="G16:H16"/>
    <mergeCell ref="L16:M16"/>
    <mergeCell ref="B17:N17"/>
    <mergeCell ref="B18:C18"/>
    <mergeCell ref="E18:G18"/>
    <mergeCell ref="I18:J18"/>
    <mergeCell ref="L18:M18"/>
    <mergeCell ref="L20:N20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V74"/>
  <sheetViews>
    <sheetView topLeftCell="A13" zoomScaleNormal="100" workbookViewId="0">
      <selection activeCell="P48" sqref="P48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20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2662.4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2662.4</v>
      </c>
      <c r="C11" s="131"/>
      <c r="D11" s="132" t="s">
        <v>135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129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22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0</v>
      </c>
      <c r="E24" s="96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1200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119</v>
      </c>
      <c r="D27" s="138"/>
      <c r="E27" s="138"/>
      <c r="F27" s="96" t="s">
        <v>31</v>
      </c>
      <c r="G27" s="138" t="s">
        <v>73</v>
      </c>
      <c r="H27" s="138"/>
      <c r="I27" s="138"/>
      <c r="J27" s="47">
        <v>260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128</v>
      </c>
      <c r="H28" s="153"/>
      <c r="I28" s="153"/>
      <c r="J28" s="47">
        <v>62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128</v>
      </c>
      <c r="D29" s="153"/>
      <c r="E29" s="153"/>
      <c r="F29" s="48" t="s">
        <v>31</v>
      </c>
      <c r="G29" s="153" t="s">
        <v>73</v>
      </c>
      <c r="H29" s="153"/>
      <c r="I29" s="153"/>
      <c r="J29" s="18">
        <v>62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73</v>
      </c>
      <c r="D30" s="153"/>
      <c r="E30" s="153"/>
      <c r="F30" s="96" t="s">
        <v>31</v>
      </c>
      <c r="G30" s="138" t="s">
        <v>119</v>
      </c>
      <c r="H30" s="138"/>
      <c r="I30" s="138"/>
      <c r="J30" s="18">
        <v>260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F31" s="48" t="s">
        <v>31</v>
      </c>
      <c r="G31" s="15"/>
      <c r="H31" s="15"/>
      <c r="I31" s="15"/>
      <c r="J31" s="15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SUM(J27:J34)</f>
        <v>644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1200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f>148+148</f>
        <v>296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216+216</f>
        <v>432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1030.4000000000001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2662.4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2662.4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2662.4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89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90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1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C32:E32"/>
    <mergeCell ref="G32:I32"/>
    <mergeCell ref="C33:E33"/>
    <mergeCell ref="G33:I33"/>
    <mergeCell ref="M36:N36"/>
    <mergeCell ref="C29:E29"/>
    <mergeCell ref="G29:I29"/>
    <mergeCell ref="F23:G23"/>
    <mergeCell ref="F24:G24"/>
    <mergeCell ref="C30:E30"/>
    <mergeCell ref="G30:I30"/>
    <mergeCell ref="B21:E21"/>
    <mergeCell ref="F21:I21"/>
    <mergeCell ref="J21:K21"/>
    <mergeCell ref="L21:N21"/>
    <mergeCell ref="C28:E28"/>
    <mergeCell ref="G28:I28"/>
    <mergeCell ref="M24:N24"/>
    <mergeCell ref="F25:G25"/>
    <mergeCell ref="M25:N25"/>
    <mergeCell ref="C27:E27"/>
    <mergeCell ref="G27:I27"/>
    <mergeCell ref="B19:N19"/>
    <mergeCell ref="B20:E20"/>
    <mergeCell ref="F20:I20"/>
    <mergeCell ref="J20:K20"/>
    <mergeCell ref="B11:C11"/>
    <mergeCell ref="D11:N11"/>
    <mergeCell ref="B13:N15"/>
    <mergeCell ref="G16:H16"/>
    <mergeCell ref="L16:M16"/>
    <mergeCell ref="B17:N17"/>
    <mergeCell ref="B18:C18"/>
    <mergeCell ref="E18:G18"/>
    <mergeCell ref="I18:J18"/>
    <mergeCell ref="L18:M18"/>
    <mergeCell ref="L20:N20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V74"/>
  <sheetViews>
    <sheetView topLeftCell="A28" zoomScaleNormal="100" workbookViewId="0">
      <selection activeCell="N45" sqref="N45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19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9045.6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9045.6</v>
      </c>
      <c r="C11" s="131"/>
      <c r="D11" s="132" t="s">
        <v>136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130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21</v>
      </c>
      <c r="F16" s="96" t="s">
        <v>33</v>
      </c>
      <c r="G16" s="138" t="s">
        <v>55</v>
      </c>
      <c r="H16" s="138"/>
      <c r="I16" s="96" t="s">
        <v>57</v>
      </c>
      <c r="J16" s="54">
        <v>24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3</v>
      </c>
      <c r="E24" s="96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7200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119</v>
      </c>
      <c r="D27" s="138"/>
      <c r="E27" s="138"/>
      <c r="F27" s="96" t="s">
        <v>31</v>
      </c>
      <c r="G27" s="138" t="s">
        <v>73</v>
      </c>
      <c r="H27" s="138"/>
      <c r="I27" s="138"/>
      <c r="J27" s="47">
        <v>260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97</v>
      </c>
      <c r="D28" s="153"/>
      <c r="E28" s="153"/>
      <c r="F28" s="48" t="s">
        <v>31</v>
      </c>
      <c r="G28" s="153" t="s">
        <v>97</v>
      </c>
      <c r="H28" s="153"/>
      <c r="I28" s="153"/>
      <c r="J28" s="47">
        <v>100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73</v>
      </c>
      <c r="D29" s="138"/>
      <c r="E29" s="138"/>
      <c r="F29" s="48" t="s">
        <v>31</v>
      </c>
      <c r="G29" s="153" t="s">
        <v>128</v>
      </c>
      <c r="H29" s="153"/>
      <c r="I29" s="153"/>
      <c r="J29" s="47">
        <v>62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128</v>
      </c>
      <c r="D30" s="153"/>
      <c r="E30" s="153"/>
      <c r="F30" s="48" t="s">
        <v>31</v>
      </c>
      <c r="G30" s="153" t="s">
        <v>73</v>
      </c>
      <c r="H30" s="153"/>
      <c r="I30" s="153"/>
      <c r="J30" s="18">
        <v>62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 t="s">
        <v>73</v>
      </c>
      <c r="D31" s="153"/>
      <c r="E31" s="153"/>
      <c r="F31" s="96" t="s">
        <v>31</v>
      </c>
      <c r="G31" s="138" t="s">
        <v>119</v>
      </c>
      <c r="H31" s="138"/>
      <c r="I31" s="138"/>
      <c r="J31" s="18">
        <v>260</v>
      </c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744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1.9</v>
      </c>
      <c r="K36" s="2"/>
      <c r="L36" s="99"/>
      <c r="M36" s="163">
        <f>M25</f>
        <v>7200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216+216</f>
        <v>432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1413.6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9045.6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9045.6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9045.6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70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71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V74"/>
  <sheetViews>
    <sheetView topLeftCell="A19" zoomScaleNormal="100" workbookViewId="0">
      <selection activeCell="N28" sqref="N28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18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6822.4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6822.4</v>
      </c>
      <c r="C11" s="131"/>
      <c r="D11" s="132" t="s">
        <v>137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129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21</v>
      </c>
      <c r="F16" s="96" t="s">
        <v>33</v>
      </c>
      <c r="G16" s="138" t="s">
        <v>55</v>
      </c>
      <c r="H16" s="138"/>
      <c r="I16" s="96" t="s">
        <v>57</v>
      </c>
      <c r="J16" s="54">
        <v>23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2</v>
      </c>
      <c r="E24" s="96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5200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119</v>
      </c>
      <c r="D27" s="138"/>
      <c r="E27" s="138"/>
      <c r="F27" s="96" t="s">
        <v>31</v>
      </c>
      <c r="G27" s="138" t="s">
        <v>73</v>
      </c>
      <c r="H27" s="138"/>
      <c r="I27" s="138"/>
      <c r="J27" s="47">
        <v>260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97</v>
      </c>
      <c r="D28" s="153"/>
      <c r="E28" s="153"/>
      <c r="F28" s="48" t="s">
        <v>31</v>
      </c>
      <c r="G28" s="153" t="s">
        <v>97</v>
      </c>
      <c r="H28" s="153"/>
      <c r="I28" s="153"/>
      <c r="J28" s="47">
        <v>100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73</v>
      </c>
      <c r="D29" s="138"/>
      <c r="E29" s="138"/>
      <c r="F29" s="48" t="s">
        <v>31</v>
      </c>
      <c r="G29" s="153" t="s">
        <v>128</v>
      </c>
      <c r="H29" s="153"/>
      <c r="I29" s="153"/>
      <c r="J29" s="47">
        <v>62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128</v>
      </c>
      <c r="D30" s="153"/>
      <c r="E30" s="153"/>
      <c r="F30" s="48" t="s">
        <v>31</v>
      </c>
      <c r="G30" s="153" t="s">
        <v>73</v>
      </c>
      <c r="H30" s="153"/>
      <c r="I30" s="153"/>
      <c r="J30" s="18">
        <v>62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 t="s">
        <v>73</v>
      </c>
      <c r="D31" s="153"/>
      <c r="E31" s="153"/>
      <c r="F31" s="96" t="s">
        <v>31</v>
      </c>
      <c r="G31" s="138" t="s">
        <v>119</v>
      </c>
      <c r="H31" s="138"/>
      <c r="I31" s="138"/>
      <c r="J31" s="18">
        <v>260</v>
      </c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744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5200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216+216</f>
        <v>432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1190.4000000000001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6822.4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6822.4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6822.4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117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V74"/>
  <sheetViews>
    <sheetView topLeftCell="A13" zoomScaleNormal="100" workbookViewId="0">
      <selection activeCell="L44" sqref="L44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17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4822.3999999999996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4822.3999999999996</v>
      </c>
      <c r="C11" s="131"/>
      <c r="D11" s="132" t="s">
        <v>134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129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23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96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119</v>
      </c>
      <c r="D27" s="138"/>
      <c r="E27" s="138"/>
      <c r="F27" s="96" t="s">
        <v>31</v>
      </c>
      <c r="G27" s="138" t="s">
        <v>73</v>
      </c>
      <c r="H27" s="138"/>
      <c r="I27" s="138"/>
      <c r="J27" s="47">
        <v>260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97</v>
      </c>
      <c r="D28" s="153"/>
      <c r="E28" s="153"/>
      <c r="F28" s="48" t="s">
        <v>31</v>
      </c>
      <c r="G28" s="153" t="s">
        <v>97</v>
      </c>
      <c r="H28" s="153"/>
      <c r="I28" s="153"/>
      <c r="J28" s="47">
        <v>100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73</v>
      </c>
      <c r="D29" s="138"/>
      <c r="E29" s="138"/>
      <c r="F29" s="48" t="s">
        <v>31</v>
      </c>
      <c r="G29" s="153" t="s">
        <v>128</v>
      </c>
      <c r="H29" s="153"/>
      <c r="I29" s="153"/>
      <c r="J29" s="47">
        <v>62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128</v>
      </c>
      <c r="D30" s="153"/>
      <c r="E30" s="153"/>
      <c r="F30" s="48" t="s">
        <v>31</v>
      </c>
      <c r="G30" s="153" t="s">
        <v>73</v>
      </c>
      <c r="H30" s="153"/>
      <c r="I30" s="153"/>
      <c r="J30" s="18">
        <v>62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 t="s">
        <v>73</v>
      </c>
      <c r="D31" s="153"/>
      <c r="E31" s="153"/>
      <c r="F31" s="96" t="s">
        <v>31</v>
      </c>
      <c r="G31" s="138" t="s">
        <v>119</v>
      </c>
      <c r="H31" s="138"/>
      <c r="I31" s="138"/>
      <c r="J31" s="18">
        <v>260</v>
      </c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744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216+216</f>
        <v>432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1190.4000000000001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4822.3999999999996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4822.3999999999996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4822.3999999999996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7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60:G60"/>
    <mergeCell ref="I60:N60"/>
    <mergeCell ref="C30:E30"/>
    <mergeCell ref="G30:I30"/>
    <mergeCell ref="G28:I28"/>
    <mergeCell ref="C28:E28"/>
    <mergeCell ref="B56:G56"/>
    <mergeCell ref="B57:G57"/>
    <mergeCell ref="I57:N57"/>
    <mergeCell ref="B58:G58"/>
    <mergeCell ref="I58:N58"/>
    <mergeCell ref="B59:G59"/>
    <mergeCell ref="I59:N59"/>
    <mergeCell ref="F50:G50"/>
    <mergeCell ref="F44:G44"/>
    <mergeCell ref="F45:G45"/>
    <mergeCell ref="P50:Q50"/>
    <mergeCell ref="F51:G51"/>
    <mergeCell ref="F52:G52"/>
    <mergeCell ref="F53:G53"/>
    <mergeCell ref="B54:G54"/>
    <mergeCell ref="I54:N54"/>
    <mergeCell ref="P38:Q38"/>
    <mergeCell ref="F46:G46"/>
    <mergeCell ref="F47:G47"/>
    <mergeCell ref="F48:G48"/>
    <mergeCell ref="F49:G49"/>
    <mergeCell ref="M40:N40"/>
    <mergeCell ref="M41:N41"/>
    <mergeCell ref="F42:G42"/>
    <mergeCell ref="M42:N42"/>
    <mergeCell ref="F43:G43"/>
    <mergeCell ref="M43:N43"/>
    <mergeCell ref="M39:N39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C32:E32"/>
    <mergeCell ref="G32:I32"/>
    <mergeCell ref="C33:E33"/>
    <mergeCell ref="G33:I33"/>
    <mergeCell ref="M36:N36"/>
    <mergeCell ref="B21:E21"/>
    <mergeCell ref="F21:I21"/>
    <mergeCell ref="J21:K21"/>
    <mergeCell ref="L21:N21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C27:E27"/>
    <mergeCell ref="G27:I27"/>
    <mergeCell ref="B19:N19"/>
    <mergeCell ref="B20:E20"/>
    <mergeCell ref="F20:I20"/>
    <mergeCell ref="J20:K20"/>
    <mergeCell ref="B11:C11"/>
    <mergeCell ref="D11:N11"/>
    <mergeCell ref="B13:N15"/>
    <mergeCell ref="G16:H16"/>
    <mergeCell ref="L16:M16"/>
    <mergeCell ref="B17:N17"/>
    <mergeCell ref="B18:C18"/>
    <mergeCell ref="E18:G18"/>
    <mergeCell ref="I18:J18"/>
    <mergeCell ref="L18:M18"/>
    <mergeCell ref="L20:N20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V74"/>
  <sheetViews>
    <sheetView topLeftCell="A22" zoomScaleNormal="100" workbookViewId="0">
      <selection activeCell="L23" sqref="L23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16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21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640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640</v>
      </c>
      <c r="C11" s="131"/>
      <c r="D11" s="132" t="s">
        <v>118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129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/>
      <c r="C16" s="2"/>
      <c r="D16" s="2"/>
      <c r="E16" s="54">
        <v>22</v>
      </c>
      <c r="F16" s="96" t="s">
        <v>33</v>
      </c>
      <c r="G16" s="138" t="s">
        <v>55</v>
      </c>
      <c r="H16" s="138"/>
      <c r="I16" s="96" t="s">
        <v>57</v>
      </c>
      <c r="J16" s="54">
        <v>22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0</v>
      </c>
      <c r="E24" s="96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640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119</v>
      </c>
      <c r="D27" s="138"/>
      <c r="E27" s="138"/>
      <c r="F27" s="96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128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128</v>
      </c>
      <c r="D29" s="153"/>
      <c r="E29" s="153"/>
      <c r="F29" s="48" t="s">
        <v>31</v>
      </c>
      <c r="G29" s="153" t="s">
        <v>73</v>
      </c>
      <c r="H29" s="153"/>
      <c r="I29" s="153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73</v>
      </c>
      <c r="D30" s="153"/>
      <c r="E30" s="153"/>
      <c r="F30" s="96" t="s">
        <v>31</v>
      </c>
      <c r="G30" s="153" t="s">
        <v>119</v>
      </c>
      <c r="H30" s="153"/>
      <c r="I30" s="153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53"/>
      <c r="D31" s="153"/>
      <c r="E31" s="153"/>
      <c r="F31" s="96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"/>
      <c r="D32" s="15"/>
      <c r="E32" s="15"/>
      <c r="F32" s="48" t="s">
        <v>31</v>
      </c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640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640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640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640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80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81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1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V74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15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5" t="s">
        <v>67</v>
      </c>
      <c r="M5" s="95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18</v>
      </c>
      <c r="K8" s="96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11290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8"/>
      <c r="B11" s="131">
        <f>$M$9</f>
        <v>11290</v>
      </c>
      <c r="C11" s="131"/>
      <c r="D11" s="132" t="s">
        <v>116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24</v>
      </c>
      <c r="F16" s="96" t="s">
        <v>33</v>
      </c>
      <c r="G16" s="138" t="s">
        <v>55</v>
      </c>
      <c r="H16" s="138"/>
      <c r="I16" s="96" t="s">
        <v>57</v>
      </c>
      <c r="J16" s="54">
        <v>28</v>
      </c>
      <c r="K16" s="96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 t="s">
        <v>51</v>
      </c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96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4</v>
      </c>
      <c r="E24" s="96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96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9200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96" t="s">
        <v>31</v>
      </c>
      <c r="G27" s="138" t="s">
        <v>109</v>
      </c>
      <c r="H27" s="138"/>
      <c r="I27" s="138"/>
      <c r="J27" s="47">
        <v>110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114</v>
      </c>
      <c r="D28" s="138"/>
      <c r="E28" s="138"/>
      <c r="F28" s="48" t="s">
        <v>31</v>
      </c>
      <c r="G28" s="153" t="s">
        <v>115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115</v>
      </c>
      <c r="D29" s="153"/>
      <c r="E29" s="153"/>
      <c r="F29" s="96" t="s">
        <v>31</v>
      </c>
      <c r="G29" s="138" t="s">
        <v>36</v>
      </c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 t="s">
        <v>36</v>
      </c>
      <c r="D30" s="138"/>
      <c r="E30" s="138"/>
      <c r="F30" s="96" t="s">
        <v>31</v>
      </c>
      <c r="G30" s="138" t="s">
        <v>109</v>
      </c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 t="s">
        <v>109</v>
      </c>
      <c r="D31" s="138"/>
      <c r="E31" s="138"/>
      <c r="F31" s="96" t="s">
        <v>31</v>
      </c>
      <c r="G31" s="138" t="s">
        <v>34</v>
      </c>
      <c r="H31" s="138"/>
      <c r="I31" s="138"/>
      <c r="J31" s="18">
        <v>110</v>
      </c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96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96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96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96" t="s">
        <v>31</v>
      </c>
      <c r="G35" s="139"/>
      <c r="H35" s="139"/>
      <c r="I35" s="139"/>
      <c r="J35" s="45">
        <f>J27+J28+J29+J30+J31+J32+J34</f>
        <v>220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9"/>
      <c r="M36" s="163">
        <f>M25</f>
        <v>9200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96"/>
      <c r="I37" s="96"/>
      <c r="J37" s="42"/>
      <c r="K37" s="2"/>
      <c r="L37" s="10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244+244</f>
        <v>488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00" t="s">
        <v>19</v>
      </c>
      <c r="M39" s="159">
        <f>J35*J36</f>
        <v>352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00" t="s">
        <v>24</v>
      </c>
      <c r="M40" s="159">
        <f>150*5</f>
        <v>750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00" t="s">
        <v>16</v>
      </c>
      <c r="M41" s="159">
        <f>250*2</f>
        <v>500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9"/>
      <c r="F42" s="170">
        <v>0</v>
      </c>
      <c r="G42" s="171"/>
      <c r="H42" s="100"/>
      <c r="I42" s="100"/>
      <c r="J42" s="100"/>
      <c r="K42" s="2" t="s">
        <v>22</v>
      </c>
      <c r="L42" s="99"/>
      <c r="M42" s="140">
        <f>SUM(M36+M38+M39)+M40+M41</f>
        <v>11290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9"/>
      <c r="F43" s="172">
        <v>0</v>
      </c>
      <c r="G43" s="173"/>
      <c r="H43" s="100"/>
      <c r="I43" s="100"/>
      <c r="J43" s="100"/>
      <c r="K43" s="2" t="s">
        <v>13</v>
      </c>
      <c r="L43" s="9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9"/>
      <c r="F44" s="176">
        <v>0</v>
      </c>
      <c r="G44" s="177"/>
      <c r="H44" s="100"/>
      <c r="I44" s="100"/>
      <c r="J44" s="100"/>
      <c r="K44" s="2"/>
      <c r="L44" s="9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9"/>
      <c r="F45" s="172">
        <v>0</v>
      </c>
      <c r="G45" s="173"/>
      <c r="H45" s="100"/>
      <c r="I45" s="100"/>
      <c r="J45" s="100"/>
      <c r="K45" s="2"/>
      <c r="L45" s="9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9"/>
      <c r="F46" s="176">
        <v>0</v>
      </c>
      <c r="G46" s="177"/>
      <c r="H46" s="100"/>
      <c r="I46" s="100"/>
      <c r="J46" s="100"/>
      <c r="K46" s="2"/>
      <c r="L46" s="9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9"/>
      <c r="F52" s="180">
        <f>+M42-F51</f>
        <v>11290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11290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96"/>
      <c r="C55" s="96"/>
      <c r="D55" s="96"/>
      <c r="E55" s="96"/>
      <c r="F55" s="96"/>
      <c r="G55" s="96"/>
      <c r="H55" s="2"/>
      <c r="I55" s="96"/>
      <c r="J55" s="96"/>
      <c r="K55" s="96"/>
      <c r="L55" s="96"/>
      <c r="M55" s="96"/>
      <c r="N55" s="97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117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74"/>
  <sheetViews>
    <sheetView topLeftCell="A25" zoomScaleNormal="100" workbookViewId="0">
      <selection activeCell="I25" sqref="I25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14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94"/>
      <c r="M4" s="9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94" t="s">
        <v>67</v>
      </c>
      <c r="M5" s="9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18</v>
      </c>
      <c r="K8" s="8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10790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92"/>
      <c r="B11" s="131">
        <f>$M$9</f>
        <v>10790</v>
      </c>
      <c r="C11" s="131"/>
      <c r="D11" s="132" t="s">
        <v>161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89" t="s">
        <v>33</v>
      </c>
      <c r="G16" s="138" t="s">
        <v>55</v>
      </c>
      <c r="H16" s="138"/>
      <c r="I16" s="89" t="s">
        <v>57</v>
      </c>
      <c r="J16" s="54">
        <v>3</v>
      </c>
      <c r="K16" s="8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8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4</v>
      </c>
      <c r="E24" s="8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89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9200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89" t="s">
        <v>31</v>
      </c>
      <c r="G27" s="138" t="s">
        <v>109</v>
      </c>
      <c r="H27" s="138"/>
      <c r="I27" s="138"/>
      <c r="J27" s="47">
        <v>110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109</v>
      </c>
      <c r="D28" s="138"/>
      <c r="E28" s="138"/>
      <c r="F28" s="48" t="s">
        <v>31</v>
      </c>
      <c r="G28" s="153" t="s">
        <v>110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110</v>
      </c>
      <c r="D29" s="153"/>
      <c r="E29" s="153"/>
      <c r="F29" s="89" t="s">
        <v>31</v>
      </c>
      <c r="G29" s="138" t="s">
        <v>109</v>
      </c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 t="s">
        <v>109</v>
      </c>
      <c r="D30" s="138"/>
      <c r="E30" s="138"/>
      <c r="F30" s="89" t="s">
        <v>31</v>
      </c>
      <c r="G30" s="138" t="s">
        <v>34</v>
      </c>
      <c r="H30" s="138"/>
      <c r="I30" s="138"/>
      <c r="J30" s="18">
        <v>110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8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8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8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8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89" t="s">
        <v>31</v>
      </c>
      <c r="G35" s="139"/>
      <c r="H35" s="139"/>
      <c r="I35" s="139"/>
      <c r="J35" s="45">
        <f>J27+J28+J29+J30+J31+J32+J34</f>
        <v>220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93"/>
      <c r="M36" s="163">
        <f>M25</f>
        <v>9200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89"/>
      <c r="I37" s="89"/>
      <c r="J37" s="42"/>
      <c r="K37" s="2"/>
      <c r="L37" s="9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244+244</f>
        <v>488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90" t="s">
        <v>19</v>
      </c>
      <c r="M39" s="159">
        <f>J35*J36</f>
        <v>352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90" t="s">
        <v>24</v>
      </c>
      <c r="M40" s="159">
        <f>150*5</f>
        <v>750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9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93"/>
      <c r="F42" s="170">
        <v>0</v>
      </c>
      <c r="G42" s="171"/>
      <c r="H42" s="90"/>
      <c r="I42" s="90"/>
      <c r="J42" s="90"/>
      <c r="K42" s="2" t="s">
        <v>22</v>
      </c>
      <c r="L42" s="93"/>
      <c r="M42" s="140">
        <f>SUM(M36+M38+M39)+M40+M41</f>
        <v>10790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93"/>
      <c r="F43" s="172">
        <v>0</v>
      </c>
      <c r="G43" s="173"/>
      <c r="H43" s="90"/>
      <c r="I43" s="90"/>
      <c r="J43" s="90"/>
      <c r="K43" s="2" t="s">
        <v>13</v>
      </c>
      <c r="L43" s="9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93"/>
      <c r="F44" s="176">
        <v>0</v>
      </c>
      <c r="G44" s="177"/>
      <c r="H44" s="90"/>
      <c r="I44" s="90"/>
      <c r="J44" s="90"/>
      <c r="K44" s="2"/>
      <c r="L44" s="9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93"/>
      <c r="F45" s="172">
        <v>0</v>
      </c>
      <c r="G45" s="173"/>
      <c r="H45" s="90"/>
      <c r="I45" s="90"/>
      <c r="J45" s="90"/>
      <c r="K45" s="2"/>
      <c r="L45" s="9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93"/>
      <c r="F46" s="176">
        <v>0</v>
      </c>
      <c r="G46" s="177"/>
      <c r="H46" s="90"/>
      <c r="I46" s="90"/>
      <c r="J46" s="90"/>
      <c r="K46" s="2"/>
      <c r="L46" s="9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9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9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9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9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9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93"/>
      <c r="F52" s="180">
        <f>+M42-F51</f>
        <v>10790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10790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89"/>
      <c r="C55" s="89"/>
      <c r="D55" s="89"/>
      <c r="E55" s="89"/>
      <c r="F55" s="89"/>
      <c r="G55" s="89"/>
      <c r="H55" s="2"/>
      <c r="I55" s="89"/>
      <c r="J55" s="89"/>
      <c r="K55" s="89"/>
      <c r="L55" s="89"/>
      <c r="M55" s="89"/>
      <c r="N55" s="9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111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V74"/>
  <sheetViews>
    <sheetView topLeftCell="A7" zoomScaleNormal="100" workbookViewId="0">
      <selection activeCell="I57" sqref="I57:N57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13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88"/>
      <c r="M4" s="88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88" t="s">
        <v>67</v>
      </c>
      <c r="M5" s="88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10</v>
      </c>
      <c r="K8" s="83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3280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86"/>
      <c r="B11" s="131">
        <f>$M$9</f>
        <v>3280</v>
      </c>
      <c r="C11" s="131"/>
      <c r="D11" s="132" t="s">
        <v>107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84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13</v>
      </c>
      <c r="F16" s="83" t="s">
        <v>33</v>
      </c>
      <c r="G16" s="138" t="s">
        <v>55</v>
      </c>
      <c r="H16" s="138"/>
      <c r="I16" s="83" t="s">
        <v>57</v>
      </c>
      <c r="J16" s="54">
        <v>15</v>
      </c>
      <c r="K16" s="83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83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2</v>
      </c>
      <c r="E24" s="83" t="s">
        <v>31</v>
      </c>
      <c r="F24" s="159">
        <v>1320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83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3280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83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83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83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83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83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83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83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83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87"/>
      <c r="M36" s="163">
        <f>M25</f>
        <v>3280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83"/>
      <c r="I37" s="83"/>
      <c r="J37" s="42"/>
      <c r="K37" s="2"/>
      <c r="L37" s="84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84" t="s">
        <v>19</v>
      </c>
      <c r="M39" s="159"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84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84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87"/>
      <c r="F42" s="170">
        <v>0</v>
      </c>
      <c r="G42" s="171"/>
      <c r="H42" s="84"/>
      <c r="I42" s="84"/>
      <c r="J42" s="84"/>
      <c r="K42" s="2" t="s">
        <v>22</v>
      </c>
      <c r="L42" s="87"/>
      <c r="M42" s="140">
        <f>SUM(M36+M38+M39)+M40+M41</f>
        <v>3280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87"/>
      <c r="F43" s="172">
        <v>0</v>
      </c>
      <c r="G43" s="173"/>
      <c r="H43" s="84"/>
      <c r="I43" s="84"/>
      <c r="J43" s="84"/>
      <c r="K43" s="2" t="s">
        <v>13</v>
      </c>
      <c r="L43" s="87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87"/>
      <c r="F44" s="176">
        <v>0</v>
      </c>
      <c r="G44" s="177"/>
      <c r="H44" s="84"/>
      <c r="I44" s="84"/>
      <c r="J44" s="84"/>
      <c r="K44" s="2"/>
      <c r="L44" s="87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87"/>
      <c r="F45" s="172">
        <v>0</v>
      </c>
      <c r="G45" s="173"/>
      <c r="H45" s="84"/>
      <c r="I45" s="84"/>
      <c r="J45" s="84"/>
      <c r="K45" s="2"/>
      <c r="L45" s="87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87"/>
      <c r="F46" s="176">
        <v>0</v>
      </c>
      <c r="G46" s="177"/>
      <c r="H46" s="84"/>
      <c r="I46" s="84"/>
      <c r="J46" s="84"/>
      <c r="K46" s="2"/>
      <c r="L46" s="87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87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87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87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87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87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87"/>
      <c r="F52" s="180">
        <f>+M42-F51</f>
        <v>3280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3280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83"/>
      <c r="C55" s="83"/>
      <c r="D55" s="83"/>
      <c r="E55" s="83"/>
      <c r="F55" s="83"/>
      <c r="G55" s="83"/>
      <c r="H55" s="2"/>
      <c r="I55" s="83"/>
      <c r="J55" s="83"/>
      <c r="K55" s="83"/>
      <c r="L55" s="83"/>
      <c r="M55" s="83"/>
      <c r="N55" s="85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105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106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V74"/>
  <sheetViews>
    <sheetView topLeftCell="A16" zoomScaleNormal="100" workbookViewId="0">
      <selection activeCell="I69" sqref="I69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12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82"/>
      <c r="M4" s="82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82" t="s">
        <v>67</v>
      </c>
      <c r="M5" s="82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10</v>
      </c>
      <c r="K8" s="77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2880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80"/>
      <c r="B11" s="131">
        <f>$M$9</f>
        <v>2880</v>
      </c>
      <c r="C11" s="131"/>
      <c r="D11" s="132" t="s">
        <v>96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102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14</v>
      </c>
      <c r="F16" s="77" t="s">
        <v>33</v>
      </c>
      <c r="G16" s="138" t="s">
        <v>55</v>
      </c>
      <c r="H16" s="138"/>
      <c r="I16" s="77" t="s">
        <v>57</v>
      </c>
      <c r="J16" s="54">
        <v>16</v>
      </c>
      <c r="K16" s="77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77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2</v>
      </c>
      <c r="E24" s="77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77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2880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77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77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77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77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77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77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77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77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81"/>
      <c r="M36" s="163">
        <f>M25</f>
        <v>2880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77"/>
      <c r="I37" s="77"/>
      <c r="J37" s="42"/>
      <c r="K37" s="2"/>
      <c r="L37" s="78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78" t="s">
        <v>19</v>
      </c>
      <c r="M39" s="159"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78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78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81"/>
      <c r="F42" s="170">
        <v>0</v>
      </c>
      <c r="G42" s="171"/>
      <c r="H42" s="78"/>
      <c r="I42" s="78"/>
      <c r="J42" s="78"/>
      <c r="K42" s="2" t="s">
        <v>22</v>
      </c>
      <c r="L42" s="81"/>
      <c r="M42" s="140">
        <f>SUM(M36+M38+M39)+M40+M41</f>
        <v>2880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81"/>
      <c r="F43" s="172">
        <v>0</v>
      </c>
      <c r="G43" s="173"/>
      <c r="H43" s="78"/>
      <c r="I43" s="78"/>
      <c r="J43" s="78"/>
      <c r="K43" s="2" t="s">
        <v>13</v>
      </c>
      <c r="L43" s="81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81"/>
      <c r="F44" s="176">
        <f>SUM(F42:G43)</f>
        <v>0</v>
      </c>
      <c r="G44" s="177"/>
      <c r="H44" s="78"/>
      <c r="I44" s="78"/>
      <c r="J44" s="78"/>
      <c r="K44" s="2"/>
      <c r="L44" s="81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81"/>
      <c r="F45" s="172">
        <v>0</v>
      </c>
      <c r="G45" s="173"/>
      <c r="H45" s="78"/>
      <c r="I45" s="78"/>
      <c r="J45" s="78"/>
      <c r="K45" s="2"/>
      <c r="L45" s="81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81"/>
      <c r="F46" s="176">
        <f>SUM(F44:G45)</f>
        <v>0</v>
      </c>
      <c r="G46" s="177"/>
      <c r="H46" s="78"/>
      <c r="I46" s="78"/>
      <c r="J46" s="78"/>
      <c r="K46" s="2"/>
      <c r="L46" s="81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81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81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81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81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81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81"/>
      <c r="F52" s="180">
        <f>+M42-F51</f>
        <v>2880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2880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77"/>
      <c r="C55" s="77"/>
      <c r="D55" s="77"/>
      <c r="E55" s="77"/>
      <c r="F55" s="77"/>
      <c r="G55" s="77"/>
      <c r="H55" s="2"/>
      <c r="I55" s="77"/>
      <c r="J55" s="77"/>
      <c r="K55" s="77"/>
      <c r="L55" s="77"/>
      <c r="M55" s="77"/>
      <c r="N55" s="79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103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39" t="s">
        <v>6</v>
      </c>
      <c r="J58" s="139"/>
      <c r="K58" s="139"/>
      <c r="L58" s="139"/>
      <c r="M58" s="139"/>
      <c r="N58" s="146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104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7" zoomScaleNormal="100" workbookViewId="0">
      <selection activeCell="J27" sqref="J27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47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3200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3200</v>
      </c>
      <c r="C11" s="131"/>
      <c r="D11" s="132" t="s">
        <v>168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19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110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110</v>
      </c>
      <c r="D28" s="138"/>
      <c r="E28" s="138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19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3200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3200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3200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103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167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V74"/>
  <sheetViews>
    <sheetView topLeftCell="A19" zoomScaleNormal="100" workbookViewId="0">
      <selection activeCell="M50" sqref="M50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11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82"/>
      <c r="M4" s="82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82" t="s">
        <v>67</v>
      </c>
      <c r="M5" s="82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10</v>
      </c>
      <c r="K8" s="77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4646.8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80"/>
      <c r="B11" s="131">
        <f>$M$9</f>
        <v>4646.8</v>
      </c>
      <c r="C11" s="131"/>
      <c r="D11" s="132" t="s">
        <v>98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101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14</v>
      </c>
      <c r="F16" s="77" t="s">
        <v>33</v>
      </c>
      <c r="G16" s="138" t="s">
        <v>55</v>
      </c>
      <c r="H16" s="138"/>
      <c r="I16" s="77" t="s">
        <v>57</v>
      </c>
      <c r="J16" s="54">
        <v>15</v>
      </c>
      <c r="K16" s="77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77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77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77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77" t="s">
        <v>31</v>
      </c>
      <c r="G27" s="138" t="s">
        <v>73</v>
      </c>
      <c r="H27" s="138"/>
      <c r="I27" s="138"/>
      <c r="J27" s="47">
        <v>259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>
        <v>259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 t="s">
        <v>97</v>
      </c>
      <c r="D29" s="153"/>
      <c r="E29" s="153"/>
      <c r="F29" s="77" t="s">
        <v>31</v>
      </c>
      <c r="G29" s="153" t="s">
        <v>97</v>
      </c>
      <c r="H29" s="153"/>
      <c r="I29" s="153"/>
      <c r="J29" s="18">
        <v>100</v>
      </c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77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77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77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77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77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77" t="s">
        <v>31</v>
      </c>
      <c r="G35" s="139"/>
      <c r="H35" s="139"/>
      <c r="I35" s="139"/>
      <c r="J35" s="45">
        <f>J27+J28+J29+J30+J31+J32+J34</f>
        <v>618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81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77"/>
      <c r="I37" s="77"/>
      <c r="J37" s="42"/>
      <c r="K37" s="2"/>
      <c r="L37" s="78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214+214+30</f>
        <v>458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78" t="s">
        <v>19</v>
      </c>
      <c r="M39" s="159">
        <f>J35*J36</f>
        <v>988.80000000000007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78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78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81"/>
      <c r="F42" s="170">
        <v>0</v>
      </c>
      <c r="G42" s="171"/>
      <c r="H42" s="78"/>
      <c r="I42" s="78"/>
      <c r="J42" s="78"/>
      <c r="K42" s="2" t="s">
        <v>22</v>
      </c>
      <c r="L42" s="81"/>
      <c r="M42" s="140">
        <f>SUM(M36+M38+M39)+M40+M41</f>
        <v>4646.8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81"/>
      <c r="F43" s="172">
        <v>0</v>
      </c>
      <c r="G43" s="173"/>
      <c r="H43" s="78"/>
      <c r="I43" s="78"/>
      <c r="J43" s="78"/>
      <c r="K43" s="2" t="s">
        <v>13</v>
      </c>
      <c r="L43" s="81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81"/>
      <c r="F44" s="176">
        <v>0</v>
      </c>
      <c r="G44" s="177"/>
      <c r="H44" s="78"/>
      <c r="I44" s="78"/>
      <c r="J44" s="78"/>
      <c r="K44" s="2"/>
      <c r="L44" s="81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81"/>
      <c r="F45" s="172">
        <v>0</v>
      </c>
      <c r="G45" s="173"/>
      <c r="H45" s="78"/>
      <c r="I45" s="78"/>
      <c r="J45" s="78"/>
      <c r="K45" s="2"/>
      <c r="L45" s="81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81"/>
      <c r="F46" s="176">
        <v>0</v>
      </c>
      <c r="G46" s="177"/>
      <c r="H46" s="78"/>
      <c r="I46" s="78"/>
      <c r="J46" s="78"/>
      <c r="K46" s="2"/>
      <c r="L46" s="81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81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81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81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81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81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81"/>
      <c r="F52" s="180">
        <f>+M42-F51</f>
        <v>4646.8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4646.8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77"/>
      <c r="C55" s="77"/>
      <c r="D55" s="77"/>
      <c r="E55" s="77"/>
      <c r="F55" s="77"/>
      <c r="G55" s="77"/>
      <c r="H55" s="2"/>
      <c r="I55" s="77"/>
      <c r="J55" s="77"/>
      <c r="K55" s="77"/>
      <c r="L55" s="77"/>
      <c r="M55" s="77"/>
      <c r="N55" s="79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99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100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V74"/>
  <sheetViews>
    <sheetView zoomScaleNormal="100" workbookViewId="0">
      <selection activeCell="L63" sqref="L63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10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71"/>
      <c r="M4" s="71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71" t="s">
        <v>67</v>
      </c>
      <c r="M5" s="71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10</v>
      </c>
      <c r="K8" s="72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880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74"/>
      <c r="B11" s="131">
        <f>$M$9</f>
        <v>880</v>
      </c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79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14</v>
      </c>
      <c r="F16" s="72" t="s">
        <v>33</v>
      </c>
      <c r="G16" s="138" t="s">
        <v>55</v>
      </c>
      <c r="H16" s="138"/>
      <c r="I16" s="72" t="s">
        <v>57</v>
      </c>
      <c r="J16" s="54">
        <v>14</v>
      </c>
      <c r="K16" s="72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72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0</v>
      </c>
      <c r="E24" s="72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72" t="s">
        <v>31</v>
      </c>
      <c r="F25" s="159">
        <v>880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880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72" t="s">
        <v>31</v>
      </c>
      <c r="G27" s="138" t="s">
        <v>73</v>
      </c>
      <c r="H27" s="138"/>
      <c r="I27" s="138"/>
      <c r="J27" s="47">
        <v>259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>
        <v>259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72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72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72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72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72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72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72" t="s">
        <v>31</v>
      </c>
      <c r="G35" s="139"/>
      <c r="H35" s="139"/>
      <c r="I35" s="139"/>
      <c r="J35" s="45">
        <f>J27+J28+J29+J30+J31+J32+J34</f>
        <v>518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75"/>
      <c r="M36" s="163">
        <f>M25</f>
        <v>880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72"/>
      <c r="I37" s="72"/>
      <c r="J37" s="42"/>
      <c r="K37" s="2"/>
      <c r="L37" s="76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76" t="s">
        <v>19</v>
      </c>
      <c r="M39" s="159"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76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76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75"/>
      <c r="F42" s="170">
        <v>0</v>
      </c>
      <c r="G42" s="171"/>
      <c r="H42" s="76"/>
      <c r="I42" s="76"/>
      <c r="J42" s="76"/>
      <c r="K42" s="2" t="s">
        <v>22</v>
      </c>
      <c r="L42" s="75"/>
      <c r="M42" s="140">
        <f>SUM(M36+M38+M39)+M40+M41</f>
        <v>880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75"/>
      <c r="F43" s="172">
        <v>0</v>
      </c>
      <c r="G43" s="173"/>
      <c r="H43" s="76"/>
      <c r="I43" s="76"/>
      <c r="J43" s="76"/>
      <c r="K43" s="2" t="s">
        <v>13</v>
      </c>
      <c r="L43" s="75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75"/>
      <c r="F44" s="176">
        <v>0</v>
      </c>
      <c r="G44" s="177"/>
      <c r="H44" s="76"/>
      <c r="I44" s="76"/>
      <c r="J44" s="76"/>
      <c r="K44" s="2"/>
      <c r="L44" s="75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75"/>
      <c r="F45" s="172">
        <v>0</v>
      </c>
      <c r="G45" s="173"/>
      <c r="H45" s="76"/>
      <c r="I45" s="76"/>
      <c r="J45" s="76"/>
      <c r="K45" s="2"/>
      <c r="L45" s="75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75"/>
      <c r="F46" s="176">
        <v>0</v>
      </c>
      <c r="G46" s="177"/>
      <c r="H46" s="76"/>
      <c r="I46" s="76"/>
      <c r="J46" s="76"/>
      <c r="K46" s="2"/>
      <c r="L46" s="75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75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75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75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75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75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75"/>
      <c r="F52" s="180">
        <f>+M42-F51</f>
        <v>880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880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72"/>
      <c r="C55" s="72"/>
      <c r="D55" s="72"/>
      <c r="E55" s="72"/>
      <c r="F55" s="72"/>
      <c r="G55" s="72"/>
      <c r="H55" s="2"/>
      <c r="I55" s="72"/>
      <c r="J55" s="72"/>
      <c r="K55" s="72"/>
      <c r="L55" s="72"/>
      <c r="M55" s="72"/>
      <c r="N55" s="73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92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7" t="s">
        <v>93</v>
      </c>
      <c r="J59" s="187"/>
      <c r="K59" s="187"/>
      <c r="L59" s="187"/>
      <c r="M59" s="187"/>
      <c r="N59" s="190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V74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9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71"/>
      <c r="M4" s="71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71" t="s">
        <v>67</v>
      </c>
      <c r="M5" s="71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10</v>
      </c>
      <c r="K8" s="72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2456.8000000000002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74"/>
      <c r="B11" s="131">
        <f>$M$9</f>
        <v>2456.8000000000002</v>
      </c>
      <c r="C11" s="131"/>
      <c r="D11" s="132" t="s">
        <v>91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79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14</v>
      </c>
      <c r="F16" s="72" t="s">
        <v>33</v>
      </c>
      <c r="G16" s="138" t="s">
        <v>55</v>
      </c>
      <c r="H16" s="138"/>
      <c r="I16" s="72" t="s">
        <v>57</v>
      </c>
      <c r="J16" s="54">
        <v>14</v>
      </c>
      <c r="K16" s="72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72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0</v>
      </c>
      <c r="E24" s="72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72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1200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72" t="s">
        <v>31</v>
      </c>
      <c r="G27" s="138" t="s">
        <v>73</v>
      </c>
      <c r="H27" s="138"/>
      <c r="I27" s="138"/>
      <c r="J27" s="47">
        <v>259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>
        <v>259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72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72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72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72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72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72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72" t="s">
        <v>31</v>
      </c>
      <c r="G35" s="139"/>
      <c r="H35" s="139"/>
      <c r="I35" s="139"/>
      <c r="J35" s="45">
        <f>J27+J28+J29+J30+J31+J32+J34</f>
        <v>518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75"/>
      <c r="M36" s="163">
        <f>M25</f>
        <v>1200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72"/>
      <c r="I37" s="72"/>
      <c r="J37" s="42"/>
      <c r="K37" s="2"/>
      <c r="L37" s="76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214+214</f>
        <v>428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76" t="s">
        <v>19</v>
      </c>
      <c r="M39" s="159">
        <f>J35*J36</f>
        <v>828.80000000000007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76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76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75"/>
      <c r="F42" s="170">
        <v>0</v>
      </c>
      <c r="G42" s="171"/>
      <c r="H42" s="76"/>
      <c r="I42" s="76"/>
      <c r="J42" s="76"/>
      <c r="K42" s="2" t="s">
        <v>22</v>
      </c>
      <c r="L42" s="75"/>
      <c r="M42" s="140">
        <f>SUM(M36+M38+M39)+M40+M41</f>
        <v>2456.8000000000002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75"/>
      <c r="F43" s="172">
        <v>0</v>
      </c>
      <c r="G43" s="173"/>
      <c r="H43" s="76"/>
      <c r="I43" s="76"/>
      <c r="J43" s="76"/>
      <c r="K43" s="2" t="s">
        <v>13</v>
      </c>
      <c r="L43" s="75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75"/>
      <c r="F44" s="176">
        <v>0</v>
      </c>
      <c r="G44" s="177"/>
      <c r="H44" s="76"/>
      <c r="I44" s="76"/>
      <c r="J44" s="76"/>
      <c r="K44" s="2"/>
      <c r="L44" s="75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75"/>
      <c r="F45" s="172">
        <v>0</v>
      </c>
      <c r="G45" s="173"/>
      <c r="H45" s="76"/>
      <c r="I45" s="76"/>
      <c r="J45" s="76"/>
      <c r="K45" s="2"/>
      <c r="L45" s="75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75"/>
      <c r="F46" s="176">
        <v>0</v>
      </c>
      <c r="G46" s="177"/>
      <c r="H46" s="76"/>
      <c r="I46" s="76"/>
      <c r="J46" s="76"/>
      <c r="K46" s="2"/>
      <c r="L46" s="75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75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75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75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75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75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75"/>
      <c r="F52" s="180">
        <f>+M42-F51</f>
        <v>2456.8000000000002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2456.8000000000002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72"/>
      <c r="C55" s="72"/>
      <c r="D55" s="72"/>
      <c r="E55" s="72"/>
      <c r="F55" s="72"/>
      <c r="G55" s="72"/>
      <c r="H55" s="2"/>
      <c r="I55" s="72"/>
      <c r="J55" s="72"/>
      <c r="K55" s="72"/>
      <c r="L55" s="72"/>
      <c r="M55" s="72"/>
      <c r="N55" s="73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89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90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V74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8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71"/>
      <c r="M4" s="71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71" t="s">
        <v>67</v>
      </c>
      <c r="M5" s="71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10</v>
      </c>
      <c r="K8" s="72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6612.2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74"/>
      <c r="B11" s="131">
        <f>$M$9</f>
        <v>6612.2</v>
      </c>
      <c r="C11" s="131"/>
      <c r="D11" s="132" t="s">
        <v>88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94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13</v>
      </c>
      <c r="F16" s="72" t="s">
        <v>33</v>
      </c>
      <c r="G16" s="138" t="s">
        <v>55</v>
      </c>
      <c r="H16" s="138"/>
      <c r="I16" s="72" t="s">
        <v>57</v>
      </c>
      <c r="J16" s="54">
        <v>15</v>
      </c>
      <c r="K16" s="72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72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2</v>
      </c>
      <c r="E24" s="72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72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5200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72" t="s">
        <v>31</v>
      </c>
      <c r="G27" s="138" t="s">
        <v>73</v>
      </c>
      <c r="H27" s="138"/>
      <c r="I27" s="138"/>
      <c r="J27" s="47">
        <v>259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>
        <v>259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72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72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72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72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72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72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72" t="s">
        <v>31</v>
      </c>
      <c r="G35" s="139"/>
      <c r="H35" s="139"/>
      <c r="I35" s="139"/>
      <c r="J35" s="45">
        <f>J27+J28+J29+J30+J31+J32+J34</f>
        <v>518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1.9</v>
      </c>
      <c r="K36" s="2"/>
      <c r="L36" s="75"/>
      <c r="M36" s="163">
        <f>M25</f>
        <v>5200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72"/>
      <c r="I37" s="72"/>
      <c r="J37" s="42"/>
      <c r="K37" s="2"/>
      <c r="L37" s="76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214+214</f>
        <v>428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76" t="s">
        <v>19</v>
      </c>
      <c r="M39" s="159">
        <f>J35*J36</f>
        <v>984.19999999999993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76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76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75"/>
      <c r="F42" s="170">
        <v>0</v>
      </c>
      <c r="G42" s="171"/>
      <c r="H42" s="76"/>
      <c r="I42" s="76"/>
      <c r="J42" s="76"/>
      <c r="K42" s="2" t="s">
        <v>22</v>
      </c>
      <c r="L42" s="75"/>
      <c r="M42" s="140">
        <f>SUM(M36+M38+M39)+M40+M41</f>
        <v>6612.2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75"/>
      <c r="F43" s="172">
        <v>0</v>
      </c>
      <c r="G43" s="173"/>
      <c r="H43" s="76"/>
      <c r="I43" s="76"/>
      <c r="J43" s="76"/>
      <c r="K43" s="2" t="s">
        <v>13</v>
      </c>
      <c r="L43" s="75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75"/>
      <c r="F44" s="176">
        <v>0</v>
      </c>
      <c r="G44" s="177"/>
      <c r="H44" s="76"/>
      <c r="I44" s="76"/>
      <c r="J44" s="76"/>
      <c r="K44" s="2"/>
      <c r="L44" s="75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75"/>
      <c r="F45" s="172">
        <v>0</v>
      </c>
      <c r="G45" s="173"/>
      <c r="H45" s="76"/>
      <c r="I45" s="76"/>
      <c r="J45" s="76"/>
      <c r="K45" s="2"/>
      <c r="L45" s="75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75"/>
      <c r="F46" s="176">
        <v>0</v>
      </c>
      <c r="G46" s="177"/>
      <c r="H46" s="76"/>
      <c r="I46" s="76"/>
      <c r="J46" s="76"/>
      <c r="K46" s="2"/>
      <c r="L46" s="75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75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75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75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75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75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75"/>
      <c r="F52" s="180">
        <f>+M42-F51</f>
        <v>6612.2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6612.2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72"/>
      <c r="C55" s="72"/>
      <c r="D55" s="72"/>
      <c r="E55" s="72"/>
      <c r="F55" s="72"/>
      <c r="G55" s="72"/>
      <c r="H55" s="2"/>
      <c r="I55" s="72"/>
      <c r="J55" s="72"/>
      <c r="K55" s="72"/>
      <c r="L55" s="72"/>
      <c r="M55" s="72"/>
      <c r="N55" s="73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87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71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V74"/>
  <sheetViews>
    <sheetView topLeftCell="A28" zoomScaleNormal="100" workbookViewId="0">
      <selection activeCell="F48" sqref="F48:G48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7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71"/>
      <c r="M4" s="71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71" t="s">
        <v>67</v>
      </c>
      <c r="M5" s="71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10</v>
      </c>
      <c r="K8" s="72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2880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74"/>
      <c r="B11" s="131">
        <f>$M$9</f>
        <v>2880</v>
      </c>
      <c r="C11" s="131"/>
      <c r="D11" s="132" t="s">
        <v>96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84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13</v>
      </c>
      <c r="F16" s="72" t="s">
        <v>33</v>
      </c>
      <c r="G16" s="138" t="s">
        <v>55</v>
      </c>
      <c r="H16" s="138"/>
      <c r="I16" s="72" t="s">
        <v>57</v>
      </c>
      <c r="J16" s="54">
        <v>15</v>
      </c>
      <c r="K16" s="72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72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2</v>
      </c>
      <c r="E24" s="72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72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2880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72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72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72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72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72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72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72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72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75"/>
      <c r="M36" s="163">
        <f>M25</f>
        <v>2880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72"/>
      <c r="I37" s="72"/>
      <c r="J37" s="42"/>
      <c r="K37" s="2"/>
      <c r="L37" s="76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76" t="s">
        <v>19</v>
      </c>
      <c r="M39" s="159"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76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76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75"/>
      <c r="F42" s="170">
        <v>0</v>
      </c>
      <c r="G42" s="171"/>
      <c r="H42" s="76"/>
      <c r="I42" s="76"/>
      <c r="J42" s="76"/>
      <c r="K42" s="2" t="s">
        <v>22</v>
      </c>
      <c r="L42" s="75"/>
      <c r="M42" s="140">
        <f>SUM(M36+M38+M39)+M40+M41</f>
        <v>2880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75"/>
      <c r="F43" s="172">
        <v>0</v>
      </c>
      <c r="G43" s="173"/>
      <c r="H43" s="76"/>
      <c r="I43" s="76"/>
      <c r="J43" s="76"/>
      <c r="K43" s="2" t="s">
        <v>13</v>
      </c>
      <c r="L43" s="75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75"/>
      <c r="F44" s="176">
        <f>SUM(F42:G43)</f>
        <v>0</v>
      </c>
      <c r="G44" s="177"/>
      <c r="H44" s="76"/>
      <c r="I44" s="76"/>
      <c r="J44" s="76"/>
      <c r="K44" s="2"/>
      <c r="L44" s="75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75"/>
      <c r="F45" s="172">
        <v>0</v>
      </c>
      <c r="G45" s="173"/>
      <c r="H45" s="76"/>
      <c r="I45" s="76"/>
      <c r="J45" s="76"/>
      <c r="K45" s="2"/>
      <c r="L45" s="75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75"/>
      <c r="F46" s="176">
        <f>SUM(F44:G45)</f>
        <v>0</v>
      </c>
      <c r="G46" s="177"/>
      <c r="H46" s="76"/>
      <c r="I46" s="76"/>
      <c r="J46" s="76"/>
      <c r="K46" s="2"/>
      <c r="L46" s="75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75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75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75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75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75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75"/>
      <c r="F52" s="180">
        <f>+M42-F51</f>
        <v>2880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2880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72"/>
      <c r="C55" s="72"/>
      <c r="D55" s="72"/>
      <c r="E55" s="72"/>
      <c r="F55" s="72"/>
      <c r="G55" s="72"/>
      <c r="H55" s="2"/>
      <c r="I55" s="72"/>
      <c r="J55" s="72"/>
      <c r="K55" s="72"/>
      <c r="L55" s="72"/>
      <c r="M55" s="72"/>
      <c r="N55" s="73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86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V74"/>
  <sheetViews>
    <sheetView topLeftCell="A10" zoomScaleNormal="100" workbookViewId="0">
      <selection activeCell="D11" sqref="D11:N11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6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71"/>
      <c r="M4" s="71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71" t="s">
        <v>67</v>
      </c>
      <c r="M5" s="71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10</v>
      </c>
      <c r="K8" s="72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640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74"/>
      <c r="B11" s="131">
        <f>$M$9</f>
        <v>640</v>
      </c>
      <c r="C11" s="131"/>
      <c r="D11" s="132" t="s">
        <v>95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79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14</v>
      </c>
      <c r="F16" s="72" t="s">
        <v>33</v>
      </c>
      <c r="G16" s="138" t="s">
        <v>55</v>
      </c>
      <c r="H16" s="138"/>
      <c r="I16" s="72" t="s">
        <v>57</v>
      </c>
      <c r="J16" s="54">
        <v>14</v>
      </c>
      <c r="K16" s="72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72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0</v>
      </c>
      <c r="E24" s="72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72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640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72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72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72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72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72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72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72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72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75"/>
      <c r="M36" s="163">
        <f>M25</f>
        <v>640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72"/>
      <c r="I37" s="72"/>
      <c r="J37" s="42"/>
      <c r="K37" s="2"/>
      <c r="L37" s="76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76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76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76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75"/>
      <c r="F42" s="170">
        <v>0</v>
      </c>
      <c r="G42" s="171"/>
      <c r="H42" s="76"/>
      <c r="I42" s="76"/>
      <c r="J42" s="76"/>
      <c r="K42" s="2" t="s">
        <v>22</v>
      </c>
      <c r="L42" s="75"/>
      <c r="M42" s="140">
        <f>SUM(M36+M38+M39)+M40+M41</f>
        <v>640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75"/>
      <c r="F43" s="172">
        <v>0</v>
      </c>
      <c r="G43" s="173"/>
      <c r="H43" s="76"/>
      <c r="I43" s="76"/>
      <c r="J43" s="76"/>
      <c r="K43" s="2" t="s">
        <v>13</v>
      </c>
      <c r="L43" s="75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75"/>
      <c r="F44" s="176">
        <v>0</v>
      </c>
      <c r="G44" s="177"/>
      <c r="H44" s="76"/>
      <c r="I44" s="76"/>
      <c r="J44" s="76"/>
      <c r="K44" s="2"/>
      <c r="L44" s="75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75"/>
      <c r="F45" s="172">
        <v>0</v>
      </c>
      <c r="G45" s="173"/>
      <c r="H45" s="76"/>
      <c r="I45" s="76"/>
      <c r="J45" s="76"/>
      <c r="K45" s="2"/>
      <c r="L45" s="75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75"/>
      <c r="F46" s="176">
        <v>0</v>
      </c>
      <c r="G46" s="177"/>
      <c r="H46" s="76"/>
      <c r="I46" s="76"/>
      <c r="J46" s="76"/>
      <c r="K46" s="2"/>
      <c r="L46" s="75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75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75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75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75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75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75"/>
      <c r="F52" s="180">
        <f>+M42-F51</f>
        <v>640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640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72"/>
      <c r="C55" s="72"/>
      <c r="D55" s="72"/>
      <c r="E55" s="72"/>
      <c r="F55" s="72"/>
      <c r="G55" s="72"/>
      <c r="H55" s="2"/>
      <c r="I55" s="72"/>
      <c r="J55" s="72"/>
      <c r="K55" s="72"/>
      <c r="L55" s="72"/>
      <c r="M55" s="72"/>
      <c r="N55" s="73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82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83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V74"/>
  <sheetViews>
    <sheetView topLeftCell="A28" zoomScaleNormal="100" workbookViewId="0">
      <selection activeCell="I57" sqref="I57:N57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5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71"/>
      <c r="M4" s="71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71" t="s">
        <v>67</v>
      </c>
      <c r="M5" s="71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10</v>
      </c>
      <c r="K8" s="72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640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74"/>
      <c r="B11" s="131">
        <f>$M$9</f>
        <v>640</v>
      </c>
      <c r="C11" s="131"/>
      <c r="D11" s="132" t="s">
        <v>95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79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14</v>
      </c>
      <c r="F16" s="72" t="s">
        <v>33</v>
      </c>
      <c r="G16" s="138" t="s">
        <v>55</v>
      </c>
      <c r="H16" s="138"/>
      <c r="I16" s="72" t="s">
        <v>57</v>
      </c>
      <c r="J16" s="54">
        <v>14</v>
      </c>
      <c r="K16" s="72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72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0</v>
      </c>
      <c r="E24" s="72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72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640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72" t="s">
        <v>31</v>
      </c>
      <c r="G27" s="138" t="s">
        <v>73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72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72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72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72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72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72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72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75"/>
      <c r="M36" s="163">
        <f>M25</f>
        <v>640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72"/>
      <c r="I37" s="72"/>
      <c r="J37" s="42"/>
      <c r="K37" s="2"/>
      <c r="L37" s="76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76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76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76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75"/>
      <c r="F42" s="170">
        <v>0</v>
      </c>
      <c r="G42" s="171"/>
      <c r="H42" s="76"/>
      <c r="I42" s="76"/>
      <c r="J42" s="76"/>
      <c r="K42" s="2" t="s">
        <v>22</v>
      </c>
      <c r="L42" s="75"/>
      <c r="M42" s="140">
        <f>SUM(M36+M38+M39)+M40+M41</f>
        <v>640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75"/>
      <c r="F43" s="172">
        <v>0</v>
      </c>
      <c r="G43" s="173"/>
      <c r="H43" s="76"/>
      <c r="I43" s="76"/>
      <c r="J43" s="76"/>
      <c r="K43" s="2" t="s">
        <v>13</v>
      </c>
      <c r="L43" s="75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75"/>
      <c r="F44" s="176">
        <v>0</v>
      </c>
      <c r="G44" s="177"/>
      <c r="H44" s="76"/>
      <c r="I44" s="76"/>
      <c r="J44" s="76"/>
      <c r="K44" s="2"/>
      <c r="L44" s="75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75"/>
      <c r="F45" s="172">
        <v>0</v>
      </c>
      <c r="G45" s="173"/>
      <c r="H45" s="76"/>
      <c r="I45" s="76"/>
      <c r="J45" s="76"/>
      <c r="K45" s="2"/>
      <c r="L45" s="75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75"/>
      <c r="F46" s="176">
        <v>0</v>
      </c>
      <c r="G46" s="177"/>
      <c r="H46" s="76"/>
      <c r="I46" s="76"/>
      <c r="J46" s="76"/>
      <c r="K46" s="2"/>
      <c r="L46" s="75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75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75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75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75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75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75"/>
      <c r="F52" s="180">
        <f>+M42-F51</f>
        <v>640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640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72"/>
      <c r="C55" s="72"/>
      <c r="D55" s="72"/>
      <c r="E55" s="72"/>
      <c r="F55" s="72"/>
      <c r="G55" s="72"/>
      <c r="H55" s="2"/>
      <c r="I55" s="72"/>
      <c r="J55" s="72"/>
      <c r="K55" s="72"/>
      <c r="L55" s="72"/>
      <c r="M55" s="72"/>
      <c r="N55" s="73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80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81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V74"/>
  <sheetViews>
    <sheetView topLeftCell="A10" zoomScaleNormal="100" workbookViewId="0">
      <selection activeCell="M38" sqref="M38:N38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70"/>
      <c r="M4" s="70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70" t="s">
        <v>67</v>
      </c>
      <c r="M5" s="70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9</v>
      </c>
      <c r="K8" s="65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1896.8000000000002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68"/>
      <c r="B11" s="131">
        <f>$M$9</f>
        <v>1896.8000000000002</v>
      </c>
      <c r="C11" s="131"/>
      <c r="D11" s="132" t="s">
        <v>78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76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14</v>
      </c>
      <c r="F16" s="65" t="s">
        <v>33</v>
      </c>
      <c r="G16" s="138" t="s">
        <v>55</v>
      </c>
      <c r="H16" s="138"/>
      <c r="I16" s="65" t="s">
        <v>57</v>
      </c>
      <c r="J16" s="54">
        <v>14</v>
      </c>
      <c r="K16" s="65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65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0</v>
      </c>
      <c r="E24" s="65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65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640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65" t="s">
        <v>31</v>
      </c>
      <c r="G27" s="138" t="s">
        <v>73</v>
      </c>
      <c r="H27" s="138"/>
      <c r="I27" s="138"/>
      <c r="J27" s="47">
        <v>259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>
        <v>259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65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65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65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65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65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65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65" t="s">
        <v>31</v>
      </c>
      <c r="G35" s="139"/>
      <c r="H35" s="139"/>
      <c r="I35" s="139"/>
      <c r="J35" s="45">
        <f>J27+J28+J29+J30+J31+J32+J34</f>
        <v>518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69"/>
      <c r="M36" s="163">
        <f>M25</f>
        <v>640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65"/>
      <c r="I37" s="65"/>
      <c r="J37" s="42"/>
      <c r="K37" s="2"/>
      <c r="L37" s="67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214+214</f>
        <v>428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67" t="s">
        <v>19</v>
      </c>
      <c r="M39" s="159">
        <f>J35*J36</f>
        <v>828.80000000000007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67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67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69"/>
      <c r="F42" s="170">
        <v>0</v>
      </c>
      <c r="G42" s="171"/>
      <c r="H42" s="67"/>
      <c r="I42" s="67"/>
      <c r="J42" s="67"/>
      <c r="K42" s="2" t="s">
        <v>22</v>
      </c>
      <c r="L42" s="69"/>
      <c r="M42" s="140">
        <f>SUM(M36+M38+M39)+M40+M41</f>
        <v>1896.8000000000002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69"/>
      <c r="F43" s="172">
        <v>0</v>
      </c>
      <c r="G43" s="173"/>
      <c r="H43" s="67"/>
      <c r="I43" s="67"/>
      <c r="J43" s="67"/>
      <c r="K43" s="2" t="s">
        <v>13</v>
      </c>
      <c r="L43" s="6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69"/>
      <c r="F44" s="176">
        <v>0</v>
      </c>
      <c r="G44" s="177"/>
      <c r="H44" s="67"/>
      <c r="I44" s="67"/>
      <c r="J44" s="67"/>
      <c r="K44" s="2"/>
      <c r="L44" s="6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69"/>
      <c r="F45" s="172">
        <v>0</v>
      </c>
      <c r="G45" s="173"/>
      <c r="H45" s="67"/>
      <c r="I45" s="67"/>
      <c r="J45" s="67"/>
      <c r="K45" s="2"/>
      <c r="L45" s="6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69"/>
      <c r="F46" s="176">
        <v>0</v>
      </c>
      <c r="G46" s="177"/>
      <c r="H46" s="67"/>
      <c r="I46" s="67"/>
      <c r="J46" s="67"/>
      <c r="K46" s="2"/>
      <c r="L46" s="6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6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6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6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6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6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69"/>
      <c r="F52" s="180">
        <f>+M42-F51</f>
        <v>1896.8000000000002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1896.8000000000002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65"/>
      <c r="C55" s="65"/>
      <c r="D55" s="65"/>
      <c r="E55" s="65"/>
      <c r="F55" s="65"/>
      <c r="G55" s="65"/>
      <c r="H55" s="2"/>
      <c r="I55" s="65"/>
      <c r="J55" s="65"/>
      <c r="K55" s="65"/>
      <c r="L55" s="65"/>
      <c r="M55" s="65"/>
      <c r="N55" s="66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75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74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V74"/>
  <sheetViews>
    <sheetView topLeftCell="A4" zoomScaleNormal="100" workbookViewId="0">
      <selection activeCell="D24" sqref="D24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3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70"/>
      <c r="M4" s="70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70" t="s">
        <v>67</v>
      </c>
      <c r="M5" s="70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9</v>
      </c>
      <c r="K8" s="65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3016.8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68"/>
      <c r="B11" s="131">
        <f>$M$9</f>
        <v>3016.8</v>
      </c>
      <c r="C11" s="131"/>
      <c r="D11" s="132" t="s">
        <v>77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76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14</v>
      </c>
      <c r="F16" s="65" t="s">
        <v>33</v>
      </c>
      <c r="G16" s="138" t="s">
        <v>55</v>
      </c>
      <c r="H16" s="138"/>
      <c r="I16" s="65" t="s">
        <v>57</v>
      </c>
      <c r="J16" s="54">
        <v>14</v>
      </c>
      <c r="K16" s="65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65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65" t="s">
        <v>31</v>
      </c>
      <c r="F24" s="159">
        <v>1120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65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1760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65" t="s">
        <v>31</v>
      </c>
      <c r="G27" s="138" t="s">
        <v>73</v>
      </c>
      <c r="H27" s="138"/>
      <c r="I27" s="138"/>
      <c r="J27" s="47">
        <v>259</v>
      </c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53" t="s">
        <v>73</v>
      </c>
      <c r="D28" s="153"/>
      <c r="E28" s="153"/>
      <c r="F28" s="48" t="s">
        <v>31</v>
      </c>
      <c r="G28" s="153" t="s">
        <v>34</v>
      </c>
      <c r="H28" s="153"/>
      <c r="I28" s="153"/>
      <c r="J28" s="47">
        <v>259</v>
      </c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65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65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65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65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65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65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65" t="s">
        <v>31</v>
      </c>
      <c r="G35" s="139"/>
      <c r="H35" s="139"/>
      <c r="I35" s="139"/>
      <c r="J35" s="45">
        <f>J27+J28+J29+J30+J31+J32+J34</f>
        <v>518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69"/>
      <c r="M36" s="163">
        <f>M25</f>
        <v>1760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65"/>
      <c r="I37" s="65"/>
      <c r="J37" s="42"/>
      <c r="K37" s="2"/>
      <c r="L37" s="67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214+214</f>
        <v>428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67" t="s">
        <v>19</v>
      </c>
      <c r="M39" s="159">
        <f>J35*J36</f>
        <v>828.80000000000007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67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67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69"/>
      <c r="F42" s="170">
        <v>0</v>
      </c>
      <c r="G42" s="171"/>
      <c r="H42" s="67"/>
      <c r="I42" s="67"/>
      <c r="J42" s="67"/>
      <c r="K42" s="2" t="s">
        <v>22</v>
      </c>
      <c r="L42" s="69"/>
      <c r="M42" s="140">
        <f>SUM(M36+M38+M39)+M40+M41</f>
        <v>3016.8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69"/>
      <c r="F43" s="172">
        <v>0</v>
      </c>
      <c r="G43" s="173"/>
      <c r="H43" s="67"/>
      <c r="I43" s="67"/>
      <c r="J43" s="67"/>
      <c r="K43" s="2" t="s">
        <v>13</v>
      </c>
      <c r="L43" s="69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69"/>
      <c r="F44" s="176">
        <v>0</v>
      </c>
      <c r="G44" s="177"/>
      <c r="H44" s="67"/>
      <c r="I44" s="67"/>
      <c r="J44" s="67"/>
      <c r="K44" s="2"/>
      <c r="L44" s="69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69"/>
      <c r="F45" s="172">
        <v>0</v>
      </c>
      <c r="G45" s="173"/>
      <c r="H45" s="67"/>
      <c r="I45" s="67"/>
      <c r="J45" s="67"/>
      <c r="K45" s="2"/>
      <c r="L45" s="69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69"/>
      <c r="F46" s="176">
        <v>0</v>
      </c>
      <c r="G46" s="177"/>
      <c r="H46" s="67"/>
      <c r="I46" s="67"/>
      <c r="J46" s="67"/>
      <c r="K46" s="2"/>
      <c r="L46" s="69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69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69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69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69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69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69"/>
      <c r="F52" s="180">
        <f>+M42-F51</f>
        <v>3016.8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3016.8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65"/>
      <c r="C55" s="65"/>
      <c r="D55" s="65"/>
      <c r="E55" s="65"/>
      <c r="F55" s="65"/>
      <c r="G55" s="65"/>
      <c r="H55" s="2"/>
      <c r="I55" s="65"/>
      <c r="J55" s="65"/>
      <c r="K55" s="65"/>
      <c r="L55" s="65"/>
      <c r="M55" s="65"/>
      <c r="N55" s="66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75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74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V74"/>
  <sheetViews>
    <sheetView topLeftCell="A22" zoomScaleNormal="100" workbookViewId="0">
      <selection activeCell="J45" sqref="J45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8554687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2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61"/>
      <c r="M4" s="61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61" t="s">
        <v>67</v>
      </c>
      <c r="M5" s="61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8</v>
      </c>
      <c r="K8" s="13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8100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55"/>
      <c r="B11" s="131">
        <f>$M$9</f>
        <v>8100</v>
      </c>
      <c r="C11" s="131"/>
      <c r="D11" s="132" t="s">
        <v>72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59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9</v>
      </c>
      <c r="F16" s="13" t="s">
        <v>33</v>
      </c>
      <c r="G16" s="138" t="s">
        <v>55</v>
      </c>
      <c r="H16" s="138"/>
      <c r="I16" s="13" t="s">
        <v>57</v>
      </c>
      <c r="J16" s="54">
        <v>11</v>
      </c>
      <c r="K16" s="13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 t="s">
        <v>51</v>
      </c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3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2</v>
      </c>
      <c r="E24" s="13" t="s">
        <v>31</v>
      </c>
      <c r="F24" s="159">
        <v>2800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3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D25*F25+D24*F24</f>
        <v>6800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3" t="s">
        <v>31</v>
      </c>
      <c r="G27" s="138" t="s">
        <v>35</v>
      </c>
      <c r="H27" s="138"/>
      <c r="I27" s="138"/>
      <c r="J27" s="47">
        <v>110</v>
      </c>
      <c r="K27" s="2" t="s">
        <v>32</v>
      </c>
      <c r="L27" s="2"/>
      <c r="M27" s="2"/>
      <c r="N27" s="46"/>
      <c r="P27" s="49"/>
    </row>
    <row r="28" spans="1:22">
      <c r="A28" s="9"/>
      <c r="B28" s="2" t="s">
        <v>33</v>
      </c>
      <c r="C28" s="138" t="s">
        <v>35</v>
      </c>
      <c r="D28" s="138"/>
      <c r="E28" s="138"/>
      <c r="F28" s="48" t="s">
        <v>31</v>
      </c>
      <c r="G28" s="138" t="s">
        <v>36</v>
      </c>
      <c r="H28" s="138"/>
      <c r="I28" s="138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36</v>
      </c>
      <c r="D29" s="138"/>
      <c r="E29" s="138"/>
      <c r="F29" s="13" t="s">
        <v>31</v>
      </c>
      <c r="G29" s="153" t="s">
        <v>35</v>
      </c>
      <c r="H29" s="153"/>
      <c r="I29" s="153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35</v>
      </c>
      <c r="D30" s="153"/>
      <c r="E30" s="153"/>
      <c r="F30" s="13" t="s">
        <v>31</v>
      </c>
      <c r="G30" s="138" t="s">
        <v>34</v>
      </c>
      <c r="H30" s="138"/>
      <c r="I30" s="138"/>
      <c r="J30" s="18">
        <v>110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3" t="s">
        <v>31</v>
      </c>
      <c r="G31" s="153"/>
      <c r="H31" s="153"/>
      <c r="I31" s="153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3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3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3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3" t="s">
        <v>31</v>
      </c>
      <c r="G35" s="139"/>
      <c r="H35" s="139"/>
      <c r="I35" s="139"/>
      <c r="J35" s="45">
        <f>J27+J28+J29+J30+J31+J32+J34</f>
        <v>220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52"/>
      <c r="M36" s="163">
        <f>M25</f>
        <v>6800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3"/>
      <c r="I37" s="13"/>
      <c r="J37" s="42"/>
      <c r="K37" s="2"/>
      <c r="L37" s="41" t="s">
        <v>28</v>
      </c>
      <c r="M37" s="165">
        <v>0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249*2</f>
        <v>498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41" t="s">
        <v>19</v>
      </c>
      <c r="M39" s="159">
        <f>J35*J36</f>
        <v>352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41" t="s">
        <v>24</v>
      </c>
      <c r="M40" s="159">
        <f>3*150</f>
        <v>450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41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52"/>
      <c r="F42" s="170">
        <v>0</v>
      </c>
      <c r="G42" s="171"/>
      <c r="H42" s="41"/>
      <c r="I42" s="41"/>
      <c r="J42" s="41"/>
      <c r="K42" s="2" t="s">
        <v>22</v>
      </c>
      <c r="L42" s="52"/>
      <c r="M42" s="140">
        <f>SUM(M36+M38+M39)+M40+M41</f>
        <v>8100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52"/>
      <c r="F43" s="172">
        <v>0</v>
      </c>
      <c r="G43" s="173"/>
      <c r="H43" s="41"/>
      <c r="I43" s="41"/>
      <c r="J43" s="41"/>
      <c r="K43" s="2" t="s">
        <v>13</v>
      </c>
      <c r="L43" s="52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52"/>
      <c r="F44" s="176">
        <f>SUM(F42:G43)</f>
        <v>0</v>
      </c>
      <c r="G44" s="177"/>
      <c r="H44" s="41"/>
      <c r="I44" s="41"/>
      <c r="J44" s="41"/>
      <c r="K44" s="2"/>
      <c r="L44" s="52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52"/>
      <c r="F45" s="172">
        <v>0</v>
      </c>
      <c r="G45" s="173"/>
      <c r="H45" s="41"/>
      <c r="I45" s="41"/>
      <c r="J45" s="41"/>
      <c r="K45" s="2"/>
      <c r="L45" s="52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52"/>
      <c r="F46" s="176">
        <f>SUM(F44:G45)</f>
        <v>0</v>
      </c>
      <c r="G46" s="177"/>
      <c r="H46" s="41"/>
      <c r="I46" s="41"/>
      <c r="J46" s="41"/>
      <c r="K46" s="2"/>
      <c r="L46" s="52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52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52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52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52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52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52"/>
      <c r="F52" s="180">
        <f>+M42-F51</f>
        <v>8100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8100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39" t="s">
        <v>9</v>
      </c>
      <c r="J54" s="139"/>
      <c r="K54" s="139"/>
      <c r="L54" s="139"/>
      <c r="M54" s="139"/>
      <c r="N54" s="146"/>
      <c r="P54" s="11"/>
      <c r="Q54" s="10"/>
    </row>
    <row r="55" spans="1:17" ht="1.5" customHeight="1">
      <c r="A55" s="9"/>
      <c r="B55" s="13"/>
      <c r="C55" s="13"/>
      <c r="D55" s="13"/>
      <c r="E55" s="13"/>
      <c r="F55" s="13"/>
      <c r="G55" s="13"/>
      <c r="H55" s="2"/>
      <c r="I55" s="13"/>
      <c r="J55" s="13"/>
      <c r="K55" s="13"/>
      <c r="L55" s="13"/>
      <c r="M55" s="13"/>
      <c r="N55" s="12"/>
      <c r="P55" s="11"/>
      <c r="Q55" s="10"/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/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70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39" t="s">
        <v>6</v>
      </c>
      <c r="J58" s="139"/>
      <c r="K58" s="139"/>
      <c r="L58" s="139"/>
      <c r="M58" s="139"/>
      <c r="N58" s="146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71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 t="s">
        <v>2</v>
      </c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D11" sqref="D11:N11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46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3200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3200</v>
      </c>
      <c r="C11" s="131"/>
      <c r="D11" s="132" t="s">
        <v>168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19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110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110</v>
      </c>
      <c r="D28" s="138"/>
      <c r="E28" s="138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19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3200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3200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3200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166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139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V74"/>
  <sheetViews>
    <sheetView tabSelected="1" topLeftCell="A19" zoomScaleNormal="100" workbookViewId="0">
      <selection activeCell="I45" sqref="I45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8554687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1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58"/>
      <c r="M4" s="58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58" t="s">
        <v>67</v>
      </c>
      <c r="M5" s="58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7</v>
      </c>
      <c r="K8" s="13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5150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55"/>
      <c r="B11" s="131">
        <f>$M$9</f>
        <v>5150</v>
      </c>
      <c r="C11" s="131"/>
      <c r="D11" s="132" t="s">
        <v>62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59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9</v>
      </c>
      <c r="F16" s="13" t="s">
        <v>33</v>
      </c>
      <c r="G16" s="138" t="s">
        <v>55</v>
      </c>
      <c r="H16" s="138"/>
      <c r="I16" s="13" t="s">
        <v>57</v>
      </c>
      <c r="J16" s="54">
        <v>10</v>
      </c>
      <c r="K16" s="13" t="s">
        <v>56</v>
      </c>
      <c r="L16" s="138" t="s">
        <v>55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 t="s">
        <v>51</v>
      </c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3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>
        <v>1</v>
      </c>
      <c r="E24" s="13" t="s">
        <v>31</v>
      </c>
      <c r="F24" s="159">
        <v>2800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1</v>
      </c>
      <c r="E25" s="13" t="s">
        <v>31</v>
      </c>
      <c r="F25" s="159">
        <v>1200</v>
      </c>
      <c r="G25" s="160"/>
      <c r="H25" s="2" t="s">
        <v>38</v>
      </c>
      <c r="I25" s="2"/>
      <c r="J25" s="10"/>
      <c r="K25" s="2" t="s">
        <v>37</v>
      </c>
      <c r="L25" s="2"/>
      <c r="M25" s="163">
        <f>D25*F25+D24*F24</f>
        <v>4000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3" t="s">
        <v>31</v>
      </c>
      <c r="G27" s="138" t="s">
        <v>35</v>
      </c>
      <c r="H27" s="138"/>
      <c r="I27" s="138"/>
      <c r="J27" s="47">
        <v>110</v>
      </c>
      <c r="K27" s="2" t="s">
        <v>32</v>
      </c>
      <c r="L27" s="2"/>
      <c r="M27" s="2"/>
      <c r="N27" s="46"/>
      <c r="P27" s="49"/>
    </row>
    <row r="28" spans="1:22">
      <c r="A28" s="9"/>
      <c r="B28" s="2" t="s">
        <v>33</v>
      </c>
      <c r="C28" s="138" t="s">
        <v>35</v>
      </c>
      <c r="D28" s="138"/>
      <c r="E28" s="138"/>
      <c r="F28" s="48" t="s">
        <v>31</v>
      </c>
      <c r="G28" s="138" t="s">
        <v>36</v>
      </c>
      <c r="H28" s="138"/>
      <c r="I28" s="138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38" t="s">
        <v>36</v>
      </c>
      <c r="D29" s="138"/>
      <c r="E29" s="138"/>
      <c r="F29" s="13" t="s">
        <v>31</v>
      </c>
      <c r="G29" s="153" t="s">
        <v>35</v>
      </c>
      <c r="H29" s="153"/>
      <c r="I29" s="153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53" t="s">
        <v>35</v>
      </c>
      <c r="D30" s="153"/>
      <c r="E30" s="153"/>
      <c r="F30" s="13" t="s">
        <v>31</v>
      </c>
      <c r="G30" s="138" t="s">
        <v>34</v>
      </c>
      <c r="H30" s="138"/>
      <c r="I30" s="138"/>
      <c r="J30" s="18">
        <v>110</v>
      </c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3" t="s">
        <v>31</v>
      </c>
      <c r="G31" s="153"/>
      <c r="H31" s="153"/>
      <c r="I31" s="153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3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3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3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3" t="s">
        <v>31</v>
      </c>
      <c r="G35" s="139"/>
      <c r="H35" s="139"/>
      <c r="I35" s="139"/>
      <c r="J35" s="45">
        <f>J27+J28+J29+J30+J31+J32+J34</f>
        <v>220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21"/>
      <c r="M36" s="163">
        <f>M25</f>
        <v>4000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3"/>
      <c r="I37" s="13"/>
      <c r="J37" s="42"/>
      <c r="K37" s="2"/>
      <c r="L37" s="32" t="s">
        <v>28</v>
      </c>
      <c r="M37" s="165">
        <v>0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f>249*2</f>
        <v>498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32" t="s">
        <v>19</v>
      </c>
      <c r="M39" s="159">
        <f>J35*J36</f>
        <v>352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32" t="s">
        <v>24</v>
      </c>
      <c r="M40" s="159">
        <f>2*150</f>
        <v>300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32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21"/>
      <c r="F42" s="170">
        <v>0</v>
      </c>
      <c r="G42" s="171"/>
      <c r="H42" s="32"/>
      <c r="I42" s="32"/>
      <c r="J42" s="32"/>
      <c r="K42" s="2" t="s">
        <v>22</v>
      </c>
      <c r="L42" s="21"/>
      <c r="M42" s="140">
        <f>SUM(M36+M38+M39)+M40+M41</f>
        <v>5150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21"/>
      <c r="F43" s="172">
        <v>0</v>
      </c>
      <c r="G43" s="173"/>
      <c r="H43" s="32"/>
      <c r="I43" s="32"/>
      <c r="J43" s="32"/>
      <c r="K43" s="2" t="s">
        <v>13</v>
      </c>
      <c r="L43" s="21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21"/>
      <c r="F44" s="176">
        <f>SUM(F42:G43)</f>
        <v>0</v>
      </c>
      <c r="G44" s="177"/>
      <c r="H44" s="32"/>
      <c r="I44" s="32"/>
      <c r="J44" s="32"/>
      <c r="K44" s="2"/>
      <c r="L44" s="21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21"/>
      <c r="F45" s="172">
        <v>0</v>
      </c>
      <c r="G45" s="173"/>
      <c r="H45" s="32"/>
      <c r="I45" s="32"/>
      <c r="J45" s="32"/>
      <c r="K45" s="2"/>
      <c r="L45" s="21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21"/>
      <c r="F46" s="176">
        <f>SUM(F44:G45)</f>
        <v>0</v>
      </c>
      <c r="G46" s="177"/>
      <c r="H46" s="32"/>
      <c r="I46" s="32"/>
      <c r="J46" s="32"/>
      <c r="K46" s="2"/>
      <c r="L46" s="21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21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21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21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21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21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21"/>
      <c r="F52" s="180">
        <f>+M42-F51</f>
        <v>5150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5150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39" t="s">
        <v>9</v>
      </c>
      <c r="J54" s="139"/>
      <c r="K54" s="139"/>
      <c r="L54" s="139"/>
      <c r="M54" s="139"/>
      <c r="N54" s="146"/>
      <c r="P54" s="11"/>
      <c r="Q54" s="10"/>
    </row>
    <row r="55" spans="1:17" ht="1.5" customHeight="1">
      <c r="A55" s="9"/>
      <c r="B55" s="13"/>
      <c r="C55" s="13"/>
      <c r="D55" s="13"/>
      <c r="E55" s="13"/>
      <c r="F55" s="13"/>
      <c r="G55" s="13"/>
      <c r="H55" s="2"/>
      <c r="I55" s="13"/>
      <c r="J55" s="13"/>
      <c r="K55" s="13"/>
      <c r="L55" s="13"/>
      <c r="M55" s="13"/>
      <c r="N55" s="12"/>
      <c r="P55" s="11"/>
      <c r="Q55" s="10"/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/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7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39" t="s">
        <v>6</v>
      </c>
      <c r="J58" s="139"/>
      <c r="K58" s="139"/>
      <c r="L58" s="139"/>
      <c r="M58" s="139"/>
      <c r="N58" s="146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4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 t="s">
        <v>2</v>
      </c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51:G51"/>
    <mergeCell ref="F52:G52"/>
    <mergeCell ref="F53:G53"/>
    <mergeCell ref="B54:G54"/>
    <mergeCell ref="I54:N54"/>
    <mergeCell ref="F47:G47"/>
    <mergeCell ref="F48:G48"/>
    <mergeCell ref="F49:G49"/>
    <mergeCell ref="F50:G50"/>
    <mergeCell ref="P50:Q50"/>
    <mergeCell ref="F43:G43"/>
    <mergeCell ref="M43:N43"/>
    <mergeCell ref="F44:G44"/>
    <mergeCell ref="F45:G45"/>
    <mergeCell ref="F46:G46"/>
    <mergeCell ref="P38:Q38"/>
    <mergeCell ref="M39:N39"/>
    <mergeCell ref="M40:N40"/>
    <mergeCell ref="M41:N41"/>
    <mergeCell ref="F42:G42"/>
    <mergeCell ref="M42:N42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F24:G24"/>
    <mergeCell ref="M24:N24"/>
    <mergeCell ref="F25:G25"/>
    <mergeCell ref="M25:N25"/>
    <mergeCell ref="C27:E27"/>
    <mergeCell ref="G27:I27"/>
    <mergeCell ref="B21:E21"/>
    <mergeCell ref="F21:I21"/>
    <mergeCell ref="J21:K21"/>
    <mergeCell ref="L21:N21"/>
    <mergeCell ref="F23:G23"/>
    <mergeCell ref="B19:N19"/>
    <mergeCell ref="B20:E20"/>
    <mergeCell ref="F20:I20"/>
    <mergeCell ref="J20:K20"/>
    <mergeCell ref="L20:N20"/>
    <mergeCell ref="B17:N17"/>
    <mergeCell ref="B18:C18"/>
    <mergeCell ref="E18:G18"/>
    <mergeCell ref="I18:J18"/>
    <mergeCell ref="L18:M18"/>
    <mergeCell ref="B11:C11"/>
    <mergeCell ref="D11:N11"/>
    <mergeCell ref="B13:N15"/>
    <mergeCell ref="G16:H16"/>
    <mergeCell ref="L16:M16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D11" sqref="D11:N11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45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3200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3200</v>
      </c>
      <c r="C11" s="131"/>
      <c r="D11" s="132" t="s">
        <v>168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19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110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110</v>
      </c>
      <c r="D28" s="138"/>
      <c r="E28" s="138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19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3200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3200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3200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138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139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D11" sqref="D11:N11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44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3200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3200</v>
      </c>
      <c r="C11" s="131"/>
      <c r="D11" s="132" t="s">
        <v>168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19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110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110</v>
      </c>
      <c r="D28" s="138"/>
      <c r="E28" s="138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19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3200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3200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3200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165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139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7" zoomScaleNormal="100" workbookViewId="0">
      <selection activeCell="D11" sqref="D11:N11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43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3200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3200</v>
      </c>
      <c r="C11" s="131"/>
      <c r="D11" s="132" t="s">
        <v>168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19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110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110</v>
      </c>
      <c r="D28" s="138"/>
      <c r="E28" s="138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19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3200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3200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3200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164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139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3" zoomScaleNormal="100" workbookViewId="0">
      <selection activeCell="D11" sqref="D11:N11"/>
    </sheetView>
  </sheetViews>
  <sheetFormatPr baseColWidth="10" defaultColWidth="6.7109375" defaultRowHeight="11.25"/>
  <cols>
    <col min="1" max="1" width="0.42578125" style="1" customWidth="1"/>
    <col min="2" max="2" width="6.7109375" style="1" customWidth="1"/>
    <col min="3" max="3" width="8.140625" style="1" customWidth="1"/>
    <col min="4" max="6" width="6.7109375" style="1" customWidth="1"/>
    <col min="7" max="7" width="6.28515625" style="1" customWidth="1"/>
    <col min="8" max="8" width="3.28515625" style="1" customWidth="1"/>
    <col min="9" max="9" width="9" style="1" customWidth="1"/>
    <col min="10" max="10" width="8.140625" style="1" customWidth="1"/>
    <col min="11" max="11" width="4" style="1" customWidth="1"/>
    <col min="12" max="12" width="7" style="1" customWidth="1"/>
    <col min="13" max="13" width="5.28515625" style="1" bestFit="1" customWidth="1"/>
    <col min="14" max="14" width="16.28515625" style="1" customWidth="1"/>
    <col min="15" max="15" width="8.140625" style="1" bestFit="1" customWidth="1"/>
    <col min="16" max="16" width="9.28515625" style="1" bestFit="1" customWidth="1"/>
    <col min="17" max="17" width="10.28515625" style="1" bestFit="1" customWidth="1"/>
    <col min="18" max="16384" width="6.7109375" style="1"/>
  </cols>
  <sheetData>
    <row r="1" spans="1:20">
      <c r="A1" s="6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2"/>
    </row>
    <row r="2" spans="1:20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38" t="s">
        <v>69</v>
      </c>
      <c r="M2" s="134">
        <v>42</v>
      </c>
      <c r="N2" s="135"/>
    </row>
    <row r="3" spans="1:20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136"/>
      <c r="M3" s="137"/>
      <c r="N3" s="60">
        <v>7862</v>
      </c>
    </row>
    <row r="4" spans="1:20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124"/>
      <c r="M4" s="124"/>
      <c r="N4" s="59" t="s">
        <v>68</v>
      </c>
    </row>
    <row r="5" spans="1:20">
      <c r="A5" s="9"/>
      <c r="B5" s="2"/>
      <c r="C5" s="2"/>
      <c r="D5" s="2"/>
      <c r="E5" s="2"/>
      <c r="F5" s="2"/>
      <c r="G5" s="10"/>
      <c r="H5" s="2"/>
      <c r="I5" s="2"/>
      <c r="J5" s="2"/>
      <c r="K5" s="2"/>
      <c r="L5" s="124" t="s">
        <v>67</v>
      </c>
      <c r="M5" s="124"/>
      <c r="N5" s="57"/>
    </row>
    <row r="6" spans="1:20">
      <c r="A6" s="9"/>
      <c r="B6" s="2"/>
      <c r="C6" s="2"/>
      <c r="D6" s="2"/>
      <c r="E6" s="2"/>
      <c r="F6" s="2"/>
      <c r="G6" s="10" t="s">
        <v>66</v>
      </c>
      <c r="H6" s="2"/>
      <c r="I6" s="2"/>
      <c r="J6" s="2"/>
      <c r="K6" s="2"/>
      <c r="L6" s="2"/>
      <c r="M6" s="2"/>
      <c r="N6" s="8"/>
    </row>
    <row r="7" spans="1:20">
      <c r="A7" s="9"/>
      <c r="B7" s="2"/>
      <c r="C7" s="2"/>
      <c r="D7" s="2"/>
      <c r="E7" s="2"/>
      <c r="F7" s="10"/>
      <c r="G7" s="10"/>
      <c r="H7" s="2"/>
      <c r="I7" s="2"/>
      <c r="J7" s="2"/>
      <c r="K7" s="2"/>
      <c r="L7" s="2"/>
      <c r="M7" s="2"/>
      <c r="N7" s="8"/>
    </row>
    <row r="8" spans="1:20" ht="12" thickBot="1">
      <c r="A8" s="9"/>
      <c r="B8" s="2"/>
      <c r="C8" s="2"/>
      <c r="D8" s="2"/>
      <c r="E8" s="2"/>
      <c r="F8" s="2"/>
      <c r="G8" s="2" t="s">
        <v>65</v>
      </c>
      <c r="H8" s="2"/>
      <c r="I8" s="2"/>
      <c r="J8" s="56">
        <v>25</v>
      </c>
      <c r="K8" s="119" t="s">
        <v>33</v>
      </c>
      <c r="L8" s="138" t="s">
        <v>55</v>
      </c>
      <c r="M8" s="138"/>
      <c r="N8" s="8">
        <v>2017</v>
      </c>
    </row>
    <row r="9" spans="1:20">
      <c r="A9" s="9"/>
      <c r="B9" s="2"/>
      <c r="C9" s="2"/>
      <c r="D9" s="2"/>
      <c r="E9" s="2"/>
      <c r="F9" s="2"/>
      <c r="G9" s="2"/>
      <c r="H9" s="2"/>
      <c r="I9" s="2"/>
      <c r="J9" s="2"/>
      <c r="K9" s="139" t="s">
        <v>64</v>
      </c>
      <c r="L9" s="139"/>
      <c r="M9" s="140">
        <f>M42</f>
        <v>3200</v>
      </c>
      <c r="N9" s="141"/>
    </row>
    <row r="10" spans="1:20" ht="13.5" customHeight="1">
      <c r="A10" s="9"/>
      <c r="B10" s="2" t="s">
        <v>63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20">
      <c r="A11" s="122"/>
      <c r="B11" s="131">
        <f>$M$9</f>
        <v>3200</v>
      </c>
      <c r="C11" s="131"/>
      <c r="D11" s="132" t="s">
        <v>168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3"/>
    </row>
    <row r="12" spans="1:20">
      <c r="A12" s="9"/>
      <c r="B12" s="2" t="s">
        <v>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  <c r="P12" s="1" t="s">
        <v>60</v>
      </c>
      <c r="T12" s="1" t="s">
        <v>48</v>
      </c>
    </row>
    <row r="13" spans="1:20" ht="12.75" customHeight="1">
      <c r="A13" s="9"/>
      <c r="B13" s="142" t="s">
        <v>112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</row>
    <row r="14" spans="1:20">
      <c r="A14" s="9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20">
      <c r="A15" s="9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20">
      <c r="A16" s="9"/>
      <c r="B16" s="2" t="s">
        <v>58</v>
      </c>
      <c r="C16" s="2"/>
      <c r="D16" s="2"/>
      <c r="E16" s="54">
        <v>30</v>
      </c>
      <c r="F16" s="119" t="s">
        <v>33</v>
      </c>
      <c r="G16" s="138" t="s">
        <v>55</v>
      </c>
      <c r="H16" s="138"/>
      <c r="I16" s="119" t="s">
        <v>57</v>
      </c>
      <c r="J16" s="54">
        <v>3</v>
      </c>
      <c r="K16" s="119" t="s">
        <v>56</v>
      </c>
      <c r="L16" s="138" t="s">
        <v>108</v>
      </c>
      <c r="M16" s="138"/>
      <c r="N16" s="8">
        <v>2017</v>
      </c>
      <c r="P16" s="53"/>
    </row>
    <row r="17" spans="1:22" ht="12" thickBot="1">
      <c r="A17" s="9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22" ht="12" thickBot="1">
      <c r="A18" s="9"/>
      <c r="B18" s="139" t="s">
        <v>54</v>
      </c>
      <c r="C18" s="146"/>
      <c r="D18" s="51"/>
      <c r="E18" s="147" t="s">
        <v>53</v>
      </c>
      <c r="F18" s="148"/>
      <c r="G18" s="149"/>
      <c r="H18" s="51" t="s">
        <v>51</v>
      </c>
      <c r="I18" s="147" t="s">
        <v>52</v>
      </c>
      <c r="J18" s="149"/>
      <c r="K18" s="51"/>
      <c r="L18" s="147" t="s">
        <v>50</v>
      </c>
      <c r="M18" s="149"/>
      <c r="N18" s="51"/>
      <c r="V18" s="1" t="s">
        <v>48</v>
      </c>
    </row>
    <row r="19" spans="1:22">
      <c r="A19" s="9"/>
      <c r="B19" s="144" t="s">
        <v>49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  <c r="Q19" s="1" t="s">
        <v>48</v>
      </c>
    </row>
    <row r="20" spans="1:22" ht="12.75" customHeight="1">
      <c r="A20" s="9"/>
      <c r="B20" s="150"/>
      <c r="C20" s="151"/>
      <c r="D20" s="151"/>
      <c r="E20" s="152"/>
      <c r="F20" s="134"/>
      <c r="G20" s="153"/>
      <c r="H20" s="153"/>
      <c r="I20" s="154"/>
      <c r="J20" s="134"/>
      <c r="K20" s="154"/>
      <c r="L20" s="134"/>
      <c r="M20" s="153"/>
      <c r="N20" s="135"/>
      <c r="Q20" s="1" t="s">
        <v>48</v>
      </c>
    </row>
    <row r="21" spans="1:22">
      <c r="A21" s="9"/>
      <c r="B21" s="155" t="s">
        <v>47</v>
      </c>
      <c r="C21" s="156"/>
      <c r="D21" s="156"/>
      <c r="E21" s="157"/>
      <c r="F21" s="155" t="s">
        <v>46</v>
      </c>
      <c r="G21" s="156"/>
      <c r="H21" s="156"/>
      <c r="I21" s="157"/>
      <c r="J21" s="155" t="s">
        <v>45</v>
      </c>
      <c r="K21" s="157"/>
      <c r="L21" s="155" t="s">
        <v>44</v>
      </c>
      <c r="M21" s="156"/>
      <c r="N21" s="158"/>
    </row>
    <row r="22" spans="1:22">
      <c r="A22" s="9"/>
      <c r="B22" s="38" t="s">
        <v>43</v>
      </c>
      <c r="C22" s="2"/>
      <c r="D22" s="2"/>
      <c r="E22" s="10"/>
      <c r="F22" s="2"/>
      <c r="G22" s="2"/>
      <c r="H22" s="2"/>
      <c r="I22" s="2"/>
      <c r="J22" s="2"/>
      <c r="K22" s="2"/>
      <c r="L22" s="2"/>
      <c r="M22" s="2"/>
      <c r="N22" s="8"/>
    </row>
    <row r="23" spans="1:22">
      <c r="A23" s="9"/>
      <c r="B23" s="2"/>
      <c r="C23" s="2" t="s">
        <v>42</v>
      </c>
      <c r="D23" s="2"/>
      <c r="E23" s="119"/>
      <c r="F23" s="138" t="s">
        <v>41</v>
      </c>
      <c r="G23" s="138"/>
      <c r="H23" s="2"/>
      <c r="I23" s="2"/>
      <c r="J23" s="10"/>
      <c r="K23" s="2"/>
      <c r="L23" s="2"/>
      <c r="M23" s="2"/>
      <c r="N23" s="8"/>
    </row>
    <row r="24" spans="1:22">
      <c r="A24" s="9"/>
      <c r="B24" s="2" t="s">
        <v>40</v>
      </c>
      <c r="C24" s="2"/>
      <c r="D24" s="50"/>
      <c r="E24" s="119" t="s">
        <v>31</v>
      </c>
      <c r="F24" s="159">
        <v>2000</v>
      </c>
      <c r="G24" s="160"/>
      <c r="H24" s="2" t="s">
        <v>38</v>
      </c>
      <c r="I24" s="2"/>
      <c r="J24" s="10"/>
      <c r="K24" s="2"/>
      <c r="L24" s="2"/>
      <c r="M24" s="161"/>
      <c r="N24" s="162"/>
    </row>
    <row r="25" spans="1:22">
      <c r="A25" s="9"/>
      <c r="B25" s="2" t="s">
        <v>39</v>
      </c>
      <c r="C25" s="2"/>
      <c r="D25" s="50">
        <v>5</v>
      </c>
      <c r="E25" s="119" t="s">
        <v>31</v>
      </c>
      <c r="F25" s="159">
        <v>640</v>
      </c>
      <c r="G25" s="160"/>
      <c r="H25" s="2" t="s">
        <v>38</v>
      </c>
      <c r="I25" s="2"/>
      <c r="J25" s="10"/>
      <c r="K25" s="2" t="s">
        <v>37</v>
      </c>
      <c r="L25" s="2"/>
      <c r="M25" s="163">
        <f>D24*F24+D25*F25</f>
        <v>3200</v>
      </c>
      <c r="N25" s="164"/>
    </row>
    <row r="26" spans="1:22">
      <c r="A26" s="9"/>
      <c r="B26" s="38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22">
      <c r="A27" s="9"/>
      <c r="B27" s="2" t="s">
        <v>33</v>
      </c>
      <c r="C27" s="138" t="s">
        <v>34</v>
      </c>
      <c r="D27" s="138"/>
      <c r="E27" s="138"/>
      <c r="F27" s="119" t="s">
        <v>31</v>
      </c>
      <c r="G27" s="138" t="s">
        <v>110</v>
      </c>
      <c r="H27" s="138"/>
      <c r="I27" s="138"/>
      <c r="J27" s="47"/>
      <c r="K27" s="2" t="s">
        <v>32</v>
      </c>
      <c r="L27" s="2"/>
      <c r="M27" s="2"/>
      <c r="N27" s="46"/>
    </row>
    <row r="28" spans="1:22">
      <c r="A28" s="9"/>
      <c r="B28" s="2" t="s">
        <v>33</v>
      </c>
      <c r="C28" s="138" t="s">
        <v>110</v>
      </c>
      <c r="D28" s="138"/>
      <c r="E28" s="138"/>
      <c r="F28" s="48" t="s">
        <v>31</v>
      </c>
      <c r="G28" s="153" t="s">
        <v>34</v>
      </c>
      <c r="H28" s="153"/>
      <c r="I28" s="153"/>
      <c r="J28" s="47"/>
      <c r="K28" s="2" t="s">
        <v>32</v>
      </c>
      <c r="L28" s="2"/>
      <c r="M28" s="2"/>
      <c r="N28" s="46"/>
    </row>
    <row r="29" spans="1:22">
      <c r="A29" s="9"/>
      <c r="B29" s="2" t="s">
        <v>33</v>
      </c>
      <c r="C29" s="153"/>
      <c r="D29" s="153"/>
      <c r="E29" s="153"/>
      <c r="F29" s="119" t="s">
        <v>31</v>
      </c>
      <c r="G29" s="138"/>
      <c r="H29" s="138"/>
      <c r="I29" s="138"/>
      <c r="J29" s="18"/>
      <c r="K29" s="2" t="s">
        <v>32</v>
      </c>
      <c r="L29" s="2"/>
      <c r="M29" s="2"/>
      <c r="N29" s="8"/>
    </row>
    <row r="30" spans="1:22">
      <c r="A30" s="9"/>
      <c r="B30" s="2" t="s">
        <v>33</v>
      </c>
      <c r="C30" s="138"/>
      <c r="D30" s="138"/>
      <c r="E30" s="138"/>
      <c r="F30" s="119" t="s">
        <v>31</v>
      </c>
      <c r="G30" s="138"/>
      <c r="H30" s="138"/>
      <c r="I30" s="138"/>
      <c r="J30" s="18"/>
      <c r="K30" s="2" t="s">
        <v>32</v>
      </c>
      <c r="L30" s="2"/>
      <c r="M30" s="2"/>
      <c r="N30" s="8"/>
    </row>
    <row r="31" spans="1:22">
      <c r="A31" s="9"/>
      <c r="B31" s="2" t="s">
        <v>33</v>
      </c>
      <c r="C31" s="138"/>
      <c r="D31" s="138"/>
      <c r="E31" s="138"/>
      <c r="F31" s="119" t="s">
        <v>31</v>
      </c>
      <c r="G31" s="138"/>
      <c r="H31" s="138"/>
      <c r="I31" s="138"/>
      <c r="J31" s="18"/>
      <c r="K31" s="2" t="s">
        <v>32</v>
      </c>
      <c r="L31" s="2"/>
      <c r="M31" s="2"/>
      <c r="N31" s="8"/>
    </row>
    <row r="32" spans="1:22">
      <c r="A32" s="9"/>
      <c r="B32" s="2" t="s">
        <v>33</v>
      </c>
      <c r="C32" s="153"/>
      <c r="D32" s="153"/>
      <c r="E32" s="153"/>
      <c r="F32" s="119" t="s">
        <v>31</v>
      </c>
      <c r="G32" s="138"/>
      <c r="H32" s="138"/>
      <c r="I32" s="138"/>
      <c r="J32" s="18"/>
      <c r="K32" s="2" t="s">
        <v>32</v>
      </c>
      <c r="L32" s="2"/>
      <c r="M32" s="2"/>
      <c r="N32" s="8"/>
    </row>
    <row r="33" spans="1:18">
      <c r="A33" s="9"/>
      <c r="B33" s="2" t="s">
        <v>33</v>
      </c>
      <c r="C33" s="138"/>
      <c r="D33" s="138"/>
      <c r="E33" s="138"/>
      <c r="F33" s="119" t="s">
        <v>31</v>
      </c>
      <c r="G33" s="153"/>
      <c r="H33" s="153"/>
      <c r="I33" s="153"/>
      <c r="J33" s="18"/>
      <c r="K33" s="2" t="s">
        <v>32</v>
      </c>
      <c r="L33" s="2"/>
      <c r="M33" s="2"/>
      <c r="N33" s="8"/>
    </row>
    <row r="34" spans="1:18">
      <c r="A34" s="9"/>
      <c r="B34" s="2" t="s">
        <v>33</v>
      </c>
      <c r="C34" s="153"/>
      <c r="D34" s="153"/>
      <c r="E34" s="153"/>
      <c r="F34" s="119" t="s">
        <v>31</v>
      </c>
      <c r="G34" s="138"/>
      <c r="H34" s="138"/>
      <c r="I34" s="138"/>
      <c r="J34" s="15"/>
      <c r="K34" s="2" t="s">
        <v>32</v>
      </c>
      <c r="L34" s="2"/>
      <c r="M34" s="2"/>
      <c r="N34" s="8"/>
    </row>
    <row r="35" spans="1:18">
      <c r="A35" s="9"/>
      <c r="B35" s="2"/>
      <c r="C35" s="139"/>
      <c r="D35" s="139"/>
      <c r="E35" s="139"/>
      <c r="F35" s="119" t="s">
        <v>31</v>
      </c>
      <c r="G35" s="139"/>
      <c r="H35" s="139"/>
      <c r="I35" s="139"/>
      <c r="J35" s="45">
        <f>J27+J28+J29+J30+J31+J32+J34</f>
        <v>0</v>
      </c>
      <c r="K35" s="2"/>
      <c r="L35" s="2"/>
      <c r="M35" s="44"/>
      <c r="N35" s="43"/>
    </row>
    <row r="36" spans="1:18">
      <c r="A36" s="9"/>
      <c r="B36" s="2"/>
      <c r="C36" s="2"/>
      <c r="D36" s="2"/>
      <c r="E36" s="2"/>
      <c r="F36" s="2"/>
      <c r="G36" s="2"/>
      <c r="H36" s="139" t="s">
        <v>30</v>
      </c>
      <c r="I36" s="139"/>
      <c r="J36" s="42">
        <v>1.6</v>
      </c>
      <c r="K36" s="2"/>
      <c r="L36" s="123"/>
      <c r="M36" s="163">
        <f>M25</f>
        <v>3200</v>
      </c>
      <c r="N36" s="164"/>
    </row>
    <row r="37" spans="1:18">
      <c r="A37" s="9"/>
      <c r="B37" s="2" t="s">
        <v>29</v>
      </c>
      <c r="C37" s="2"/>
      <c r="D37" s="2"/>
      <c r="E37" s="2"/>
      <c r="F37" s="2"/>
      <c r="G37" s="2"/>
      <c r="H37" s="119"/>
      <c r="I37" s="119"/>
      <c r="J37" s="42"/>
      <c r="K37" s="2"/>
      <c r="L37" s="120" t="s">
        <v>28</v>
      </c>
      <c r="M37" s="165">
        <v>1</v>
      </c>
      <c r="N37" s="166"/>
      <c r="R37" s="1" t="s">
        <v>27</v>
      </c>
    </row>
    <row r="38" spans="1:18">
      <c r="A38" s="9"/>
      <c r="B38" s="2"/>
      <c r="C38" s="2"/>
      <c r="D38" s="2"/>
      <c r="E38" s="2"/>
      <c r="F38" s="2"/>
      <c r="G38" s="167"/>
      <c r="H38" s="167"/>
      <c r="I38" s="167"/>
      <c r="J38" s="167"/>
      <c r="K38" s="167" t="s">
        <v>26</v>
      </c>
      <c r="L38" s="168"/>
      <c r="M38" s="165">
        <v>0</v>
      </c>
      <c r="N38" s="166"/>
      <c r="P38" s="139"/>
      <c r="Q38" s="139"/>
    </row>
    <row r="39" spans="1:18">
      <c r="A39" s="9"/>
      <c r="B39" s="29"/>
      <c r="C39" s="40" t="s">
        <v>25</v>
      </c>
      <c r="D39" s="28"/>
      <c r="E39" s="28"/>
      <c r="F39" s="28"/>
      <c r="G39" s="39"/>
      <c r="H39" s="36"/>
      <c r="I39" s="36"/>
      <c r="J39" s="35"/>
      <c r="K39" s="35"/>
      <c r="L39" s="120" t="s">
        <v>19</v>
      </c>
      <c r="M39" s="159">
        <f>J35*J36</f>
        <v>0</v>
      </c>
      <c r="N39" s="169"/>
      <c r="P39" s="11"/>
      <c r="Q39" s="2"/>
    </row>
    <row r="40" spans="1:18">
      <c r="A40" s="9"/>
      <c r="B40" s="22"/>
      <c r="C40" s="38"/>
      <c r="D40" s="2"/>
      <c r="E40" s="2"/>
      <c r="F40" s="2"/>
      <c r="G40" s="37"/>
      <c r="H40" s="36"/>
      <c r="I40" s="36"/>
      <c r="J40" s="35"/>
      <c r="K40" s="35"/>
      <c r="L40" s="120" t="s">
        <v>24</v>
      </c>
      <c r="M40" s="159">
        <v>0</v>
      </c>
      <c r="N40" s="169"/>
      <c r="P40" s="11"/>
      <c r="Q40" s="2"/>
    </row>
    <row r="41" spans="1:18">
      <c r="A41" s="9"/>
      <c r="B41" s="22"/>
      <c r="C41" s="38"/>
      <c r="D41" s="2"/>
      <c r="E41" s="2"/>
      <c r="F41" s="2"/>
      <c r="G41" s="37"/>
      <c r="H41" s="36"/>
      <c r="I41" s="36"/>
      <c r="J41" s="35"/>
      <c r="K41" s="35"/>
      <c r="L41" s="120" t="s">
        <v>16</v>
      </c>
      <c r="M41" s="159">
        <v>0</v>
      </c>
      <c r="N41" s="169"/>
      <c r="P41" s="11"/>
      <c r="Q41" s="2"/>
    </row>
    <row r="42" spans="1:18">
      <c r="A42" s="9"/>
      <c r="B42" s="22" t="s">
        <v>23</v>
      </c>
      <c r="C42" s="2"/>
      <c r="D42" s="2"/>
      <c r="E42" s="123"/>
      <c r="F42" s="170">
        <v>0</v>
      </c>
      <c r="G42" s="171"/>
      <c r="H42" s="120"/>
      <c r="I42" s="120"/>
      <c r="J42" s="120"/>
      <c r="K42" s="2" t="s">
        <v>22</v>
      </c>
      <c r="L42" s="123"/>
      <c r="M42" s="140">
        <f>SUM(M36+M38+M39)+M40+M41</f>
        <v>3200</v>
      </c>
      <c r="N42" s="141"/>
      <c r="O42" s="34"/>
      <c r="P42" s="11"/>
      <c r="Q42" s="10"/>
    </row>
    <row r="43" spans="1:18">
      <c r="A43" s="9"/>
      <c r="B43" s="22" t="s">
        <v>21</v>
      </c>
      <c r="C43" s="2"/>
      <c r="D43" s="2"/>
      <c r="E43" s="123"/>
      <c r="F43" s="172">
        <v>0</v>
      </c>
      <c r="G43" s="173"/>
      <c r="H43" s="120"/>
      <c r="I43" s="120"/>
      <c r="J43" s="120"/>
      <c r="K43" s="2" t="s">
        <v>13</v>
      </c>
      <c r="L43" s="123"/>
      <c r="M43" s="140"/>
      <c r="N43" s="141"/>
      <c r="P43" s="11"/>
      <c r="Q43" s="10"/>
    </row>
    <row r="44" spans="1:18">
      <c r="A44" s="9"/>
      <c r="B44" s="22" t="s">
        <v>11</v>
      </c>
      <c r="C44" s="2"/>
      <c r="D44" s="2"/>
      <c r="E44" s="123"/>
      <c r="F44" s="176">
        <v>0</v>
      </c>
      <c r="G44" s="177"/>
      <c r="H44" s="120"/>
      <c r="I44" s="120"/>
      <c r="J44" s="120"/>
      <c r="K44" s="2"/>
      <c r="L44" s="123"/>
      <c r="M44" s="31"/>
      <c r="N44" s="30"/>
      <c r="P44" s="11"/>
      <c r="Q44" s="33"/>
    </row>
    <row r="45" spans="1:18">
      <c r="A45" s="9"/>
      <c r="B45" s="22" t="s">
        <v>20</v>
      </c>
      <c r="C45" s="2"/>
      <c r="D45" s="2"/>
      <c r="E45" s="123"/>
      <c r="F45" s="172">
        <v>0</v>
      </c>
      <c r="G45" s="173"/>
      <c r="H45" s="120"/>
      <c r="I45" s="120"/>
      <c r="J45" s="120"/>
      <c r="K45" s="2"/>
      <c r="L45" s="123"/>
      <c r="M45" s="31"/>
      <c r="N45" s="30"/>
      <c r="P45" s="11"/>
      <c r="Q45" s="10"/>
    </row>
    <row r="46" spans="1:18">
      <c r="A46" s="9"/>
      <c r="B46" s="22" t="s">
        <v>11</v>
      </c>
      <c r="C46" s="2"/>
      <c r="D46" s="2"/>
      <c r="E46" s="123"/>
      <c r="F46" s="176">
        <v>0</v>
      </c>
      <c r="G46" s="177"/>
      <c r="H46" s="120"/>
      <c r="I46" s="120"/>
      <c r="J46" s="120"/>
      <c r="K46" s="2"/>
      <c r="L46" s="123"/>
      <c r="M46" s="31"/>
      <c r="N46" s="30"/>
      <c r="P46" s="11"/>
      <c r="Q46" s="10"/>
    </row>
    <row r="47" spans="1:18">
      <c r="A47" s="9"/>
      <c r="B47" s="22" t="s">
        <v>19</v>
      </c>
      <c r="C47" s="2"/>
      <c r="D47" s="2"/>
      <c r="E47" s="123"/>
      <c r="F47" s="170">
        <v>0</v>
      </c>
      <c r="G47" s="171"/>
      <c r="H47" s="2"/>
      <c r="I47" s="29" t="s">
        <v>18</v>
      </c>
      <c r="J47" s="28"/>
      <c r="K47" s="28"/>
      <c r="L47" s="28"/>
      <c r="M47" s="28"/>
      <c r="N47" s="27"/>
      <c r="P47" s="11"/>
      <c r="Q47" s="10"/>
    </row>
    <row r="48" spans="1:18">
      <c r="A48" s="9"/>
      <c r="B48" s="22" t="s">
        <v>17</v>
      </c>
      <c r="C48" s="2"/>
      <c r="D48" s="2"/>
      <c r="E48" s="123"/>
      <c r="F48" s="172">
        <v>0</v>
      </c>
      <c r="G48" s="173"/>
      <c r="H48" s="2"/>
      <c r="I48" s="25"/>
      <c r="J48" s="24"/>
      <c r="K48" s="24"/>
      <c r="L48" s="24"/>
      <c r="M48" s="24"/>
      <c r="N48" s="23"/>
      <c r="P48" s="2"/>
      <c r="Q48" s="2"/>
    </row>
    <row r="49" spans="1:17">
      <c r="A49" s="9"/>
      <c r="B49" s="22" t="s">
        <v>16</v>
      </c>
      <c r="C49" s="2"/>
      <c r="D49" s="2"/>
      <c r="E49" s="123" t="s">
        <v>15</v>
      </c>
      <c r="F49" s="172">
        <v>0</v>
      </c>
      <c r="G49" s="173"/>
      <c r="H49" s="2"/>
      <c r="I49" s="25"/>
      <c r="J49" s="24"/>
      <c r="K49" s="24"/>
      <c r="L49" s="24"/>
      <c r="M49" s="24"/>
      <c r="N49" s="23"/>
      <c r="P49" s="2"/>
      <c r="Q49" s="2"/>
    </row>
    <row r="50" spans="1:17">
      <c r="A50" s="9"/>
      <c r="B50" s="22" t="s">
        <v>14</v>
      </c>
      <c r="C50" s="2"/>
      <c r="D50" s="2"/>
      <c r="E50" s="123"/>
      <c r="F50" s="172">
        <v>0</v>
      </c>
      <c r="G50" s="173"/>
      <c r="H50" s="26"/>
      <c r="I50" s="25"/>
      <c r="J50" s="24"/>
      <c r="K50" s="24"/>
      <c r="L50" s="24"/>
      <c r="M50" s="24"/>
      <c r="N50" s="23"/>
      <c r="P50" s="139"/>
      <c r="Q50" s="139"/>
    </row>
    <row r="51" spans="1:17">
      <c r="A51" s="9"/>
      <c r="B51" s="22" t="s">
        <v>13</v>
      </c>
      <c r="C51" s="2"/>
      <c r="D51" s="2"/>
      <c r="E51" s="123"/>
      <c r="F51" s="178">
        <f>SUM(F46:G50)</f>
        <v>0</v>
      </c>
      <c r="G51" s="179"/>
      <c r="H51" s="2"/>
      <c r="I51" s="25"/>
      <c r="J51" s="24"/>
      <c r="K51" s="24"/>
      <c r="L51" s="24"/>
      <c r="M51" s="24"/>
      <c r="N51" s="23"/>
      <c r="P51" s="11"/>
      <c r="Q51" s="2"/>
    </row>
    <row r="52" spans="1:17">
      <c r="A52" s="9"/>
      <c r="B52" s="22" t="s">
        <v>12</v>
      </c>
      <c r="C52" s="2"/>
      <c r="D52" s="2"/>
      <c r="E52" s="123"/>
      <c r="F52" s="180">
        <f>+M42-F51</f>
        <v>3200</v>
      </c>
      <c r="G52" s="181"/>
      <c r="H52" s="2"/>
      <c r="I52" s="20"/>
      <c r="J52" s="15"/>
      <c r="K52" s="15"/>
      <c r="L52" s="15"/>
      <c r="M52" s="15"/>
      <c r="N52" s="14"/>
      <c r="P52" s="11"/>
      <c r="Q52" s="2"/>
    </row>
    <row r="53" spans="1:17" ht="12" thickBot="1">
      <c r="A53" s="9"/>
      <c r="B53" s="19" t="s">
        <v>11</v>
      </c>
      <c r="C53" s="18"/>
      <c r="D53" s="18"/>
      <c r="E53" s="17"/>
      <c r="F53" s="182">
        <f>+F51+F52</f>
        <v>3200</v>
      </c>
      <c r="G53" s="183"/>
      <c r="H53" s="2"/>
      <c r="I53" s="16"/>
      <c r="J53" s="15"/>
      <c r="K53" s="15"/>
      <c r="L53" s="15"/>
      <c r="M53" s="15"/>
      <c r="N53" s="14"/>
      <c r="P53" s="11"/>
      <c r="Q53" s="10"/>
    </row>
    <row r="54" spans="1:17">
      <c r="A54" s="9"/>
      <c r="B54" s="139" t="s">
        <v>10</v>
      </c>
      <c r="C54" s="139"/>
      <c r="D54" s="139"/>
      <c r="E54" s="139"/>
      <c r="F54" s="139"/>
      <c r="G54" s="139"/>
      <c r="H54" s="2"/>
      <c r="I54" s="174" t="s">
        <v>9</v>
      </c>
      <c r="J54" s="174"/>
      <c r="K54" s="174"/>
      <c r="L54" s="174"/>
      <c r="M54" s="174"/>
      <c r="N54" s="175"/>
      <c r="P54" s="11"/>
      <c r="Q54" s="10"/>
    </row>
    <row r="55" spans="1:17" ht="1.5" customHeight="1">
      <c r="A55" s="9"/>
      <c r="B55" s="119"/>
      <c r="C55" s="119"/>
      <c r="D55" s="119"/>
      <c r="E55" s="119"/>
      <c r="F55" s="119"/>
      <c r="G55" s="119"/>
      <c r="H55" s="2"/>
      <c r="I55" s="119"/>
      <c r="J55" s="119"/>
      <c r="K55" s="119"/>
      <c r="L55" s="119"/>
      <c r="M55" s="119"/>
      <c r="N55" s="121"/>
      <c r="P55" s="11"/>
      <c r="Q55" s="10" t="s">
        <v>6</v>
      </c>
    </row>
    <row r="56" spans="1:17" ht="11.25" hidden="1" customHeight="1">
      <c r="A56" s="9"/>
      <c r="B56" s="139"/>
      <c r="C56" s="139"/>
      <c r="D56" s="139"/>
      <c r="E56" s="139"/>
      <c r="F56" s="139"/>
      <c r="G56" s="139"/>
      <c r="H56" s="2"/>
      <c r="I56" s="2"/>
      <c r="J56" s="2"/>
      <c r="K56" s="2"/>
      <c r="L56" s="2"/>
      <c r="M56" s="2"/>
      <c r="N56" s="8"/>
      <c r="P56" s="11"/>
      <c r="Q56" s="10" t="s">
        <v>74</v>
      </c>
    </row>
    <row r="57" spans="1:17" ht="16.5" customHeight="1">
      <c r="A57" s="9"/>
      <c r="B57" s="138" t="s">
        <v>8</v>
      </c>
      <c r="C57" s="138"/>
      <c r="D57" s="138"/>
      <c r="E57" s="138"/>
      <c r="F57" s="138"/>
      <c r="G57" s="138"/>
      <c r="H57" s="2"/>
      <c r="I57" s="138" t="s">
        <v>85</v>
      </c>
      <c r="J57" s="138"/>
      <c r="K57" s="138"/>
      <c r="L57" s="138"/>
      <c r="M57" s="138"/>
      <c r="N57" s="186"/>
      <c r="P57" s="11"/>
      <c r="Q57" s="10"/>
    </row>
    <row r="58" spans="1:17">
      <c r="A58" s="9"/>
      <c r="B58" s="139" t="s">
        <v>6</v>
      </c>
      <c r="C58" s="139"/>
      <c r="D58" s="139"/>
      <c r="E58" s="139"/>
      <c r="F58" s="139"/>
      <c r="G58" s="139"/>
      <c r="H58" s="2"/>
      <c r="I58" s="174" t="s">
        <v>6</v>
      </c>
      <c r="J58" s="174"/>
      <c r="K58" s="174"/>
      <c r="L58" s="174"/>
      <c r="M58" s="174"/>
      <c r="N58" s="175"/>
      <c r="P58" s="2"/>
      <c r="Q58" s="2"/>
    </row>
    <row r="59" spans="1:17" ht="26.25" customHeight="1">
      <c r="A59" s="9"/>
      <c r="B59" s="187" t="s">
        <v>5</v>
      </c>
      <c r="C59" s="187"/>
      <c r="D59" s="187"/>
      <c r="E59" s="187"/>
      <c r="F59" s="187"/>
      <c r="G59" s="187"/>
      <c r="H59" s="2"/>
      <c r="I59" s="188" t="s">
        <v>163</v>
      </c>
      <c r="J59" s="188"/>
      <c r="K59" s="188"/>
      <c r="L59" s="188"/>
      <c r="M59" s="188"/>
      <c r="N59" s="189"/>
      <c r="P59" s="2"/>
      <c r="Q59" s="2"/>
    </row>
    <row r="60" spans="1:17" ht="2.25" customHeight="1">
      <c r="A60" s="9"/>
      <c r="B60" s="139" t="s">
        <v>3</v>
      </c>
      <c r="C60" s="139"/>
      <c r="D60" s="139"/>
      <c r="E60" s="139"/>
      <c r="F60" s="139"/>
      <c r="G60" s="139"/>
      <c r="H60" s="2"/>
      <c r="I60" s="184"/>
      <c r="J60" s="184"/>
      <c r="K60" s="184"/>
      <c r="L60" s="184"/>
      <c r="M60" s="184"/>
      <c r="N60" s="185"/>
      <c r="P60" s="2"/>
      <c r="Q60" s="2"/>
    </row>
    <row r="61" spans="1:17" ht="0.75" hidden="1" customHeight="1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P61" s="2"/>
      <c r="Q61" s="2"/>
    </row>
    <row r="62" spans="1:17" ht="14.25" customHeight="1" thickBot="1">
      <c r="A62" s="7"/>
      <c r="B62" s="6"/>
      <c r="C62" s="6"/>
      <c r="D62" s="6"/>
      <c r="E62" s="6"/>
      <c r="F62" s="6"/>
      <c r="G62" s="6"/>
      <c r="H62" s="6"/>
      <c r="I62" s="6" t="s">
        <v>1</v>
      </c>
      <c r="J62" s="6">
        <v>7862</v>
      </c>
      <c r="K62" s="6"/>
      <c r="L62" s="5"/>
      <c r="M62" s="4"/>
      <c r="N62" s="3"/>
      <c r="P62" s="2"/>
      <c r="Q62" s="2"/>
    </row>
    <row r="63" spans="1:17" ht="36" customHeight="1">
      <c r="N63" s="1" t="s">
        <v>0</v>
      </c>
      <c r="P63" s="2"/>
      <c r="Q63" s="2"/>
    </row>
    <row r="64" spans="1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>
      <c r="P67" s="2"/>
      <c r="Q67" s="2"/>
    </row>
    <row r="68" spans="16:17">
      <c r="P68" s="2"/>
      <c r="Q68" s="2"/>
    </row>
    <row r="69" spans="16:17">
      <c r="P69" s="2"/>
      <c r="Q69" s="2"/>
    </row>
    <row r="70" spans="16:17">
      <c r="P70" s="2"/>
      <c r="Q70" s="2"/>
    </row>
    <row r="71" spans="16:17">
      <c r="P71" s="2"/>
      <c r="Q71" s="2"/>
    </row>
    <row r="72" spans="16:17">
      <c r="P72" s="2"/>
      <c r="Q72" s="2"/>
    </row>
    <row r="73" spans="16:17">
      <c r="P73" s="2"/>
      <c r="Q73" s="2"/>
    </row>
    <row r="74" spans="16:17">
      <c r="P74" s="2"/>
      <c r="Q74" s="2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MARCELA DE LA PEÑA 50</vt:lpstr>
      <vt:lpstr>JOSE MANUEL JIMENEZ 49</vt:lpstr>
      <vt:lpstr>ALBERTO VILLEGAS 48</vt:lpstr>
      <vt:lpstr>VALERIA MENDOZA 47</vt:lpstr>
      <vt:lpstr>ADRIANA TUCUCH 46</vt:lpstr>
      <vt:lpstr>ALEJANDRO HERRERA 45</vt:lpstr>
      <vt:lpstr>SOFIA DORANTES 44</vt:lpstr>
      <vt:lpstr>MONICA MUÑIZ 43</vt:lpstr>
      <vt:lpstr>KAREN NAJERA 42</vt:lpstr>
      <vt:lpstr>JORGE GOMEZ 41</vt:lpstr>
      <vt:lpstr>JAVIER DIEZ 40</vt:lpstr>
      <vt:lpstr>MIGUEL ANGEL MEDINA 39</vt:lpstr>
      <vt:lpstr>ALFONSO VILLARREAL 38</vt:lpstr>
      <vt:lpstr>JAVIER DIEZ 38</vt:lpstr>
      <vt:lpstr>IGNACIO GALINDO 36</vt:lpstr>
      <vt:lpstr>LETICIA MARTINEZ 35</vt:lpstr>
      <vt:lpstr>ALFREDO SANCHEZ 34</vt:lpstr>
      <vt:lpstr>MIGUEL A. MEDINA 33</vt:lpstr>
      <vt:lpstr>FERNANDO MTZ 32</vt:lpstr>
      <vt:lpstr>ANDREA LOPEZ 31</vt:lpstr>
      <vt:lpstr>JOSUE MACIEL 30</vt:lpstr>
      <vt:lpstr>ALEJANDRO HERRERA 29</vt:lpstr>
      <vt:lpstr>LUIS GONZALEZ 28</vt:lpstr>
      <vt:lpstr>KAREN NAJERA 27</vt:lpstr>
      <vt:lpstr>ALBERTO VILLEGAS 26</vt:lpstr>
      <vt:lpstr>HECTOR HDZ 25</vt:lpstr>
      <vt:lpstr>PAULINA BECERRIL 24</vt:lpstr>
      <vt:lpstr>MARTIN A. VALDES 23</vt:lpstr>
      <vt:lpstr>VALERIA MENDOZA 22</vt:lpstr>
      <vt:lpstr>JAVIER DIEZ 21</vt:lpstr>
      <vt:lpstr>MIGUEL A. MEDINA 20</vt:lpstr>
      <vt:lpstr>JESUS FLORES 19</vt:lpstr>
      <vt:lpstr>JOSE MANUEL JIMENEZ 18</vt:lpstr>
      <vt:lpstr>ALFONSO VILLARREAL 17</vt:lpstr>
      <vt:lpstr>PAULINA BECERRIL 16</vt:lpstr>
      <vt:lpstr>JOSE MANUEL JIMENEZ 15</vt:lpstr>
      <vt:lpstr>LUIS GONZALEZ 14</vt:lpstr>
      <vt:lpstr>ALBERTO VILLEGAS 13</vt:lpstr>
      <vt:lpstr>VALERIA MENDOZA 12</vt:lpstr>
      <vt:lpstr>JAVIER DIEZ 11</vt:lpstr>
      <vt:lpstr>LETICIA MTZ 10</vt:lpstr>
      <vt:lpstr>MIGUEL ANGEL MEDINA 9</vt:lpstr>
      <vt:lpstr>JESUS FLORES 8</vt:lpstr>
      <vt:lpstr>KAREN NAJERA 7</vt:lpstr>
      <vt:lpstr>ALEJANDRA GERALDINA 6</vt:lpstr>
      <vt:lpstr>PAULINA BECERRIL 5</vt:lpstr>
      <vt:lpstr>ALFREDO SANCHEZ 4</vt:lpstr>
      <vt:lpstr>ALFREDO SANCHEZ 3</vt:lpstr>
      <vt:lpstr>JESUS FLORES 2</vt:lpstr>
      <vt:lpstr>ALFONSO VILLARREAL 1</vt:lpstr>
      <vt:lpstr>'ADRIANA TUCUCH 46'!Área_de_impresión</vt:lpstr>
      <vt:lpstr>'ALBERTO VILLEGAS 13'!Área_de_impresión</vt:lpstr>
      <vt:lpstr>'ALBERTO VILLEGAS 26'!Área_de_impresión</vt:lpstr>
      <vt:lpstr>'ALBERTO VILLEGAS 48'!Área_de_impresión</vt:lpstr>
      <vt:lpstr>'ALEJANDRA GERALDINA 6'!Área_de_impresión</vt:lpstr>
      <vt:lpstr>'ALEJANDRO HERRERA 29'!Área_de_impresión</vt:lpstr>
      <vt:lpstr>'ALEJANDRO HERRERA 45'!Área_de_impresión</vt:lpstr>
      <vt:lpstr>'ALFONSO VILLARREAL 1'!Área_de_impresión</vt:lpstr>
      <vt:lpstr>'ALFONSO VILLARREAL 17'!Área_de_impresión</vt:lpstr>
      <vt:lpstr>'ALFONSO VILLARREAL 38'!Área_de_impresión</vt:lpstr>
      <vt:lpstr>'ALFREDO SANCHEZ 3'!Área_de_impresión</vt:lpstr>
      <vt:lpstr>'ALFREDO SANCHEZ 34'!Área_de_impresión</vt:lpstr>
      <vt:lpstr>'ALFREDO SANCHEZ 4'!Área_de_impresión</vt:lpstr>
      <vt:lpstr>'ANDREA LOPEZ 31'!Área_de_impresión</vt:lpstr>
      <vt:lpstr>'FERNANDO MTZ 32'!Área_de_impresión</vt:lpstr>
      <vt:lpstr>'HECTOR HDZ 25'!Área_de_impresión</vt:lpstr>
      <vt:lpstr>'IGNACIO GALINDO 36'!Área_de_impresión</vt:lpstr>
      <vt:lpstr>'JAVIER DIEZ 11'!Área_de_impresión</vt:lpstr>
      <vt:lpstr>'JAVIER DIEZ 21'!Área_de_impresión</vt:lpstr>
      <vt:lpstr>'JAVIER DIEZ 38'!Área_de_impresión</vt:lpstr>
      <vt:lpstr>'JAVIER DIEZ 40'!Área_de_impresión</vt:lpstr>
      <vt:lpstr>'JESUS FLORES 19'!Área_de_impresión</vt:lpstr>
      <vt:lpstr>'JESUS FLORES 2'!Área_de_impresión</vt:lpstr>
      <vt:lpstr>'JESUS FLORES 8'!Área_de_impresión</vt:lpstr>
      <vt:lpstr>'JORGE GOMEZ 41'!Área_de_impresión</vt:lpstr>
      <vt:lpstr>'JOSE MANUEL JIMENEZ 15'!Área_de_impresión</vt:lpstr>
      <vt:lpstr>'JOSE MANUEL JIMENEZ 18'!Área_de_impresión</vt:lpstr>
      <vt:lpstr>'JOSE MANUEL JIMENEZ 49'!Área_de_impresión</vt:lpstr>
      <vt:lpstr>'JOSUE MACIEL 30'!Área_de_impresión</vt:lpstr>
      <vt:lpstr>'KAREN NAJERA 27'!Área_de_impresión</vt:lpstr>
      <vt:lpstr>'KAREN NAJERA 42'!Área_de_impresión</vt:lpstr>
      <vt:lpstr>'KAREN NAJERA 7'!Área_de_impresión</vt:lpstr>
      <vt:lpstr>'LETICIA MARTINEZ 35'!Área_de_impresión</vt:lpstr>
      <vt:lpstr>'LETICIA MTZ 10'!Área_de_impresión</vt:lpstr>
      <vt:lpstr>'LUIS GONZALEZ 14'!Área_de_impresión</vt:lpstr>
      <vt:lpstr>'LUIS GONZALEZ 28'!Área_de_impresión</vt:lpstr>
      <vt:lpstr>'MARCELA DE LA PEÑA 50'!Área_de_impresión</vt:lpstr>
      <vt:lpstr>'MARTIN A. VALDES 23'!Área_de_impresión</vt:lpstr>
      <vt:lpstr>'MIGUEL A. MEDINA 20'!Área_de_impresión</vt:lpstr>
      <vt:lpstr>'MIGUEL A. MEDINA 33'!Área_de_impresión</vt:lpstr>
      <vt:lpstr>'MIGUEL ANGEL MEDINA 39'!Área_de_impresión</vt:lpstr>
      <vt:lpstr>'MIGUEL ANGEL MEDINA 9'!Área_de_impresión</vt:lpstr>
      <vt:lpstr>'MONICA MUÑIZ 43'!Área_de_impresión</vt:lpstr>
      <vt:lpstr>'PAULINA BECERRIL 16'!Área_de_impresión</vt:lpstr>
      <vt:lpstr>'PAULINA BECERRIL 24'!Área_de_impresión</vt:lpstr>
      <vt:lpstr>'PAULINA BECERRIL 5'!Área_de_impresión</vt:lpstr>
      <vt:lpstr>'SOFIA DORANTES 44'!Área_de_impresión</vt:lpstr>
      <vt:lpstr>'VALERIA MENDOZA 12'!Área_de_impresión</vt:lpstr>
      <vt:lpstr>'VALERIA MENDOZA 22'!Área_de_impresión</vt:lpstr>
      <vt:lpstr>'VALERIA MENDOZA 47'!Área_de_impresión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2017-09-14T18:57:10Z</cp:lastPrinted>
  <dcterms:created xsi:type="dcterms:W3CDTF">2017-08-08T20:05:29Z</dcterms:created>
  <dcterms:modified xsi:type="dcterms:W3CDTF">2017-09-25T16:13:43Z</dcterms:modified>
</cp:coreProperties>
</file>