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 firstSheet="36" activeTab="39"/>
  </bookViews>
  <sheets>
    <sheet name="VALERIA MENDOZA 40" sheetId="29" r:id="rId1"/>
    <sheet name="JAVIER DIEZ 39" sheetId="28" r:id="rId2"/>
    <sheet name="ALEJANDRA BRISEÑO 38" sheetId="27" r:id="rId3"/>
    <sheet name="BERTHA I. MATA 37" sheetId="26" r:id="rId4"/>
    <sheet name="BERTHA I. MATA 36" sheetId="25" r:id="rId5"/>
    <sheet name="JAVIER DIEZ 35" sheetId="24" r:id="rId6"/>
    <sheet name="MONIKA E. ZERTUCHE 34" sheetId="30" r:id="rId7"/>
    <sheet name="MIGUEL A. MEDINA 33" sheetId="42" r:id="rId8"/>
    <sheet name="MIGUEL A. MEDINA 32" sheetId="40" r:id="rId9"/>
    <sheet name="JOSE M. JIMENEZ 31" sheetId="31" r:id="rId10"/>
    <sheet name="ALFONSO R. VILLARREAL 30" sheetId="38" r:id="rId11"/>
    <sheet name="LUIS GONZALEZ 29" sheetId="32" r:id="rId12"/>
    <sheet name="ARMANDO ZAMORA 28" sheetId="39" r:id="rId13"/>
    <sheet name="ALEJANDRO HERRERA 27" sheetId="36" r:id="rId14"/>
    <sheet name="ANDREA LOPEZ 26" sheetId="34" r:id="rId15"/>
    <sheet name="ANDREA LOPEZ 25" sheetId="33" r:id="rId16"/>
    <sheet name="LETICIA MARTINEZ 24" sheetId="35" r:id="rId17"/>
    <sheet name="LETICIA MARTINEZ 23" sheetId="37" r:id="rId18"/>
    <sheet name="JOSE L. SOLIS 22" sheetId="22" r:id="rId19"/>
    <sheet name="IGNACIO GALINDO 21" sheetId="21" r:id="rId20"/>
    <sheet name="MIGUEL A. GARZA 20" sheetId="20" r:id="rId21"/>
    <sheet name="MIGUEL A. MEDINA 19" sheetId="19" r:id="rId22"/>
    <sheet name="VICTOR RUIZ 18" sheetId="18" r:id="rId23"/>
    <sheet name="ALFREDO SANCHEZ 17" sheetId="17" r:id="rId24"/>
    <sheet name="DANIEL TORRES 16" sheetId="16" r:id="rId25"/>
    <sheet name="LIZETH A. RODRIGUEZ 15" sheetId="15" r:id="rId26"/>
    <sheet name="IVONE A. RAMIREZ 14" sheetId="14" r:id="rId27"/>
    <sheet name="GABRIELA GUILLERMO 13" sheetId="13" r:id="rId28"/>
    <sheet name="FERNANDO MARTINEZ 12" sheetId="12" r:id="rId29"/>
    <sheet name="LUIS GONZALEZ 11" sheetId="11" r:id="rId30"/>
    <sheet name="ALEJANDRO HERRERA 10" sheetId="10" r:id="rId31"/>
    <sheet name="ARMANDO ZAMORA 9" sheetId="9" r:id="rId32"/>
    <sheet name="RUBI SOLIS 8" sheetId="8" r:id="rId33"/>
    <sheet name="MONICA CANSECO 7" sheetId="7" r:id="rId34"/>
    <sheet name="IGNACIO GALINDO 6" sheetId="6" r:id="rId35"/>
    <sheet name="ALFREDO SANCHEZ 5" sheetId="5" r:id="rId36"/>
    <sheet name="LUIS GONZALEZ 4" sheetId="4" r:id="rId37"/>
    <sheet name="JAVIER DIEZ 3" sheetId="3" r:id="rId38"/>
    <sheet name="JOSE MANUEL JIMENEZ 2" sheetId="2" r:id="rId39"/>
    <sheet name="ALFREDO SANCHEZ 1" sheetId="1" r:id="rId40"/>
  </sheets>
  <definedNames>
    <definedName name="_xlnm.Print_Area" localSheetId="2">'ALEJANDRA BRISEÑO 38'!$A$1:$N$63</definedName>
    <definedName name="_xlnm.Print_Area" localSheetId="30">'ALEJANDRO HERRERA 10'!$A$1:$N$63</definedName>
    <definedName name="_xlnm.Print_Area" localSheetId="13">'ALEJANDRO HERRERA 27'!$A$1:$N$63</definedName>
    <definedName name="_xlnm.Print_Area" localSheetId="10">'ALFONSO R. VILLARREAL 30'!$A$1:$N$63</definedName>
    <definedName name="_xlnm.Print_Area" localSheetId="39">'ALFREDO SANCHEZ 1'!$A$1:$N$63</definedName>
    <definedName name="_xlnm.Print_Area" localSheetId="23">'ALFREDO SANCHEZ 17'!$A$1:$N$63</definedName>
    <definedName name="_xlnm.Print_Area" localSheetId="35">'ALFREDO SANCHEZ 5'!$A$1:$N$63</definedName>
    <definedName name="_xlnm.Print_Area" localSheetId="15">'ANDREA LOPEZ 25'!$A$1:$N$63</definedName>
    <definedName name="_xlnm.Print_Area" localSheetId="14">'ANDREA LOPEZ 26'!$A$1:$N$63</definedName>
    <definedName name="_xlnm.Print_Area" localSheetId="12">'ARMANDO ZAMORA 28'!$A$1:$N$63</definedName>
    <definedName name="_xlnm.Print_Area" localSheetId="31">'ARMANDO ZAMORA 9'!$A$1:$N$63</definedName>
    <definedName name="_xlnm.Print_Area" localSheetId="4">'BERTHA I. MATA 36'!$A$1:$N$63</definedName>
    <definedName name="_xlnm.Print_Area" localSheetId="3">'BERTHA I. MATA 37'!$A$1:$N$63</definedName>
    <definedName name="_xlnm.Print_Area" localSheetId="24">'DANIEL TORRES 16'!$A$1:$N$63</definedName>
    <definedName name="_xlnm.Print_Area" localSheetId="28">'FERNANDO MARTINEZ 12'!$A$1:$N$63</definedName>
    <definedName name="_xlnm.Print_Area" localSheetId="27">'GABRIELA GUILLERMO 13'!$A$1:$N$63</definedName>
    <definedName name="_xlnm.Print_Area" localSheetId="19">'IGNACIO GALINDO 21'!$A$1:$N$63</definedName>
    <definedName name="_xlnm.Print_Area" localSheetId="34">'IGNACIO GALINDO 6'!$A$1:$N$63</definedName>
    <definedName name="_xlnm.Print_Area" localSheetId="26">'IVONE A. RAMIREZ 14'!$A$1:$N$63</definedName>
    <definedName name="_xlnm.Print_Area" localSheetId="37">'JAVIER DIEZ 3'!$A$1:$N$63</definedName>
    <definedName name="_xlnm.Print_Area" localSheetId="5">'JAVIER DIEZ 35'!$A$1:$N$63</definedName>
    <definedName name="_xlnm.Print_Area" localSheetId="1">'JAVIER DIEZ 39'!$A$1:$N$63</definedName>
    <definedName name="_xlnm.Print_Area" localSheetId="18">'JOSE L. SOLIS 22'!$A$1:$N$63</definedName>
    <definedName name="_xlnm.Print_Area" localSheetId="9">'JOSE M. JIMENEZ 31'!$A$1:$N$63</definedName>
    <definedName name="_xlnm.Print_Area" localSheetId="38">'JOSE MANUEL JIMENEZ 2'!$A$1:$N$63</definedName>
    <definedName name="_xlnm.Print_Area" localSheetId="17">'LETICIA MARTINEZ 23'!$A$1:$N$63</definedName>
    <definedName name="_xlnm.Print_Area" localSheetId="16">'LETICIA MARTINEZ 24'!$A$1:$N$63</definedName>
    <definedName name="_xlnm.Print_Area" localSheetId="25">'LIZETH A. RODRIGUEZ 15'!$A$1:$N$63</definedName>
    <definedName name="_xlnm.Print_Area" localSheetId="29">'LUIS GONZALEZ 11'!$A$1:$N$63</definedName>
    <definedName name="_xlnm.Print_Area" localSheetId="11">'LUIS GONZALEZ 29'!$A$1:$N$63</definedName>
    <definedName name="_xlnm.Print_Area" localSheetId="36">'LUIS GONZALEZ 4'!$A$1:$N$63</definedName>
    <definedName name="_xlnm.Print_Area" localSheetId="20">'MIGUEL A. GARZA 20'!$A$1:$N$63</definedName>
    <definedName name="_xlnm.Print_Area" localSheetId="21">'MIGUEL A. MEDINA 19'!$A$1:$N$63</definedName>
    <definedName name="_xlnm.Print_Area" localSheetId="8">'MIGUEL A. MEDINA 32'!$A$1:$N$63</definedName>
    <definedName name="_xlnm.Print_Area" localSheetId="7">'MIGUEL A. MEDINA 33'!$A$1:$N$63</definedName>
    <definedName name="_xlnm.Print_Area" localSheetId="33">'MONICA CANSECO 7'!$A$1:$N$63</definedName>
    <definedName name="_xlnm.Print_Area" localSheetId="6">'MONIKA E. ZERTUCHE 34'!$A$1:$N$63</definedName>
    <definedName name="_xlnm.Print_Area" localSheetId="32">'RUBI SOLIS 8'!$A$1:$N$63</definedName>
    <definedName name="_xlnm.Print_Area" localSheetId="0">'VALERIA MENDOZA 40'!$A$1:$N$63</definedName>
    <definedName name="_xlnm.Print_Area" localSheetId="22">'VICTOR RUIZ 18'!$A$1:$N$63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42" l="1"/>
  <c r="F51" i="42" s="1"/>
  <c r="F44" i="42"/>
  <c r="J35" i="42"/>
  <c r="M39" i="42" s="1"/>
  <c r="M25" i="42"/>
  <c r="M36" i="42" s="1"/>
  <c r="M38" i="40"/>
  <c r="F46" i="40"/>
  <c r="F51" i="40" s="1"/>
  <c r="F44" i="40"/>
  <c r="M36" i="40"/>
  <c r="J35" i="40"/>
  <c r="M39" i="40" s="1"/>
  <c r="M25" i="40"/>
  <c r="M42" i="42" l="1"/>
  <c r="M9" i="42" s="1"/>
  <c r="B11" i="42" s="1"/>
  <c r="M42" i="40"/>
  <c r="F52" i="40" s="1"/>
  <c r="F53" i="40" s="1"/>
  <c r="F46" i="16"/>
  <c r="F51" i="16" s="1"/>
  <c r="F44" i="16"/>
  <c r="F48" i="16"/>
  <c r="F47" i="16"/>
  <c r="F43" i="16"/>
  <c r="F52" i="42" l="1"/>
  <c r="F53" i="42" s="1"/>
  <c r="M9" i="40"/>
  <c r="B11" i="40" s="1"/>
  <c r="F44" i="39"/>
  <c r="F46" i="39" s="1"/>
  <c r="F51" i="39" s="1"/>
  <c r="M36" i="39"/>
  <c r="J35" i="39"/>
  <c r="M39" i="39" s="1"/>
  <c r="M25" i="39"/>
  <c r="F46" i="38"/>
  <c r="F51" i="38" s="1"/>
  <c r="F44" i="38"/>
  <c r="M39" i="38"/>
  <c r="M36" i="38"/>
  <c r="J35" i="38"/>
  <c r="M25" i="38"/>
  <c r="F44" i="37"/>
  <c r="F46" i="37" s="1"/>
  <c r="F51" i="37" s="1"/>
  <c r="J35" i="37"/>
  <c r="M39" i="37" s="1"/>
  <c r="M25" i="37"/>
  <c r="M36" i="37" s="1"/>
  <c r="F46" i="36"/>
  <c r="F51" i="36" s="1"/>
  <c r="F44" i="36"/>
  <c r="M39" i="36"/>
  <c r="M36" i="36"/>
  <c r="M42" i="36" s="1"/>
  <c r="J35" i="36"/>
  <c r="M25" i="36"/>
  <c r="F46" i="35"/>
  <c r="F51" i="35" s="1"/>
  <c r="F44" i="35"/>
  <c r="M39" i="35"/>
  <c r="M36" i="35"/>
  <c r="M42" i="35" s="1"/>
  <c r="J35" i="35"/>
  <c r="M25" i="35"/>
  <c r="F46" i="34"/>
  <c r="F51" i="34" s="1"/>
  <c r="F44" i="34"/>
  <c r="M39" i="34"/>
  <c r="M36" i="34"/>
  <c r="M42" i="34" s="1"/>
  <c r="J35" i="34"/>
  <c r="M25" i="34"/>
  <c r="F46" i="33"/>
  <c r="F51" i="33" s="1"/>
  <c r="F44" i="33"/>
  <c r="M39" i="33"/>
  <c r="M36" i="33"/>
  <c r="M42" i="33" s="1"/>
  <c r="J35" i="33"/>
  <c r="M25" i="33"/>
  <c r="F46" i="32"/>
  <c r="F51" i="32" s="1"/>
  <c r="F44" i="32"/>
  <c r="J35" i="32"/>
  <c r="M39" i="32" s="1"/>
  <c r="M25" i="32"/>
  <c r="M36" i="32" s="1"/>
  <c r="M42" i="32" s="1"/>
  <c r="M42" i="39" l="1"/>
  <c r="M42" i="38"/>
  <c r="F52" i="38" s="1"/>
  <c r="F53" i="38" s="1"/>
  <c r="M42" i="37"/>
  <c r="F52" i="36"/>
  <c r="M9" i="36"/>
  <c r="B11" i="36" s="1"/>
  <c r="F53" i="36"/>
  <c r="F52" i="35"/>
  <c r="M9" i="35"/>
  <c r="B11" i="35" s="1"/>
  <c r="F53" i="35"/>
  <c r="F52" i="34"/>
  <c r="M9" i="34"/>
  <c r="B11" i="34" s="1"/>
  <c r="F53" i="34"/>
  <c r="F52" i="33"/>
  <c r="F53" i="33" s="1"/>
  <c r="M9" i="33"/>
  <c r="B11" i="33" s="1"/>
  <c r="M9" i="32"/>
  <c r="B11" i="32" s="1"/>
  <c r="F52" i="32"/>
  <c r="F53" i="32" s="1"/>
  <c r="F44" i="31"/>
  <c r="F46" i="31" s="1"/>
  <c r="F51" i="31" s="1"/>
  <c r="M36" i="31"/>
  <c r="J35" i="31"/>
  <c r="M39" i="31" s="1"/>
  <c r="M42" i="31" s="1"/>
  <c r="M25" i="31"/>
  <c r="F52" i="39" l="1"/>
  <c r="F53" i="39" s="1"/>
  <c r="M9" i="39"/>
  <c r="B11" i="39" s="1"/>
  <c r="M9" i="38"/>
  <c r="B11" i="38" s="1"/>
  <c r="M9" i="37"/>
  <c r="B11" i="37" s="1"/>
  <c r="F52" i="37"/>
  <c r="F53" i="37" s="1"/>
  <c r="M9" i="31"/>
  <c r="B11" i="31" s="1"/>
  <c r="F52" i="31"/>
  <c r="F53" i="31" s="1"/>
  <c r="F44" i="30"/>
  <c r="F46" i="30" s="1"/>
  <c r="F51" i="30" s="1"/>
  <c r="M38" i="30"/>
  <c r="J35" i="30"/>
  <c r="M39" i="30" s="1"/>
  <c r="M25" i="30"/>
  <c r="M36" i="30" s="1"/>
  <c r="M42" i="30" l="1"/>
  <c r="M9" i="30" s="1"/>
  <c r="B11" i="30" s="1"/>
  <c r="F44" i="29"/>
  <c r="F46" i="29" s="1"/>
  <c r="F51" i="29" s="1"/>
  <c r="J35" i="29"/>
  <c r="M39" i="29" s="1"/>
  <c r="M25" i="29"/>
  <c r="M36" i="29" s="1"/>
  <c r="F44" i="28"/>
  <c r="F46" i="28" s="1"/>
  <c r="F51" i="28" s="1"/>
  <c r="J35" i="28"/>
  <c r="M39" i="28" s="1"/>
  <c r="M25" i="28"/>
  <c r="M36" i="28" s="1"/>
  <c r="F52" i="30" l="1"/>
  <c r="F53" i="30" s="1"/>
  <c r="M42" i="29"/>
  <c r="M42" i="28"/>
  <c r="M9" i="28" s="1"/>
  <c r="B11" i="28" s="1"/>
  <c r="F44" i="27"/>
  <c r="F46" i="27" s="1"/>
  <c r="F51" i="27" s="1"/>
  <c r="J35" i="27"/>
  <c r="M39" i="27" s="1"/>
  <c r="M25" i="27"/>
  <c r="M36" i="27" s="1"/>
  <c r="F44" i="26"/>
  <c r="F46" i="26" s="1"/>
  <c r="F51" i="26" s="1"/>
  <c r="J35" i="26"/>
  <c r="M39" i="26" s="1"/>
  <c r="M25" i="26"/>
  <c r="M36" i="26" s="1"/>
  <c r="F44" i="25"/>
  <c r="F46" i="25" s="1"/>
  <c r="F51" i="25" s="1"/>
  <c r="M38" i="25"/>
  <c r="J35" i="25"/>
  <c r="M39" i="25" s="1"/>
  <c r="M25" i="25"/>
  <c r="M36" i="25" s="1"/>
  <c r="F44" i="24"/>
  <c r="F46" i="24" s="1"/>
  <c r="F51" i="24" s="1"/>
  <c r="M38" i="24"/>
  <c r="J35" i="24"/>
  <c r="M39" i="24" s="1"/>
  <c r="M25" i="24"/>
  <c r="M36" i="24" s="1"/>
  <c r="M9" i="29" l="1"/>
  <c r="B11" i="29" s="1"/>
  <c r="F52" i="29"/>
  <c r="F53" i="29" s="1"/>
  <c r="F52" i="28"/>
  <c r="F53" i="28" s="1"/>
  <c r="M42" i="27"/>
  <c r="F52" i="27" s="1"/>
  <c r="F53" i="27" s="1"/>
  <c r="M42" i="26"/>
  <c r="F52" i="26" s="1"/>
  <c r="F53" i="26" s="1"/>
  <c r="M42" i="25"/>
  <c r="M9" i="25" s="1"/>
  <c r="B11" i="25" s="1"/>
  <c r="M42" i="24"/>
  <c r="M9" i="24" s="1"/>
  <c r="B11" i="24" s="1"/>
  <c r="M9" i="27" l="1"/>
  <c r="B11" i="27" s="1"/>
  <c r="M9" i="26"/>
  <c r="B11" i="26" s="1"/>
  <c r="F52" i="25"/>
  <c r="F53" i="25" s="1"/>
  <c r="F52" i="24"/>
  <c r="F53" i="24" s="1"/>
  <c r="M38" i="22"/>
  <c r="F44" i="22"/>
  <c r="F46" i="22" s="1"/>
  <c r="F51" i="22" s="1"/>
  <c r="J35" i="22"/>
  <c r="M39" i="22" s="1"/>
  <c r="M25" i="22"/>
  <c r="M36" i="22" s="1"/>
  <c r="F44" i="21"/>
  <c r="F46" i="21" s="1"/>
  <c r="F51" i="21" s="1"/>
  <c r="J35" i="21"/>
  <c r="M39" i="21" s="1"/>
  <c r="M25" i="21"/>
  <c r="M36" i="21" s="1"/>
  <c r="M42" i="22" l="1"/>
  <c r="M42" i="21"/>
  <c r="F52" i="21" s="1"/>
  <c r="F53" i="21" s="1"/>
  <c r="M38" i="20"/>
  <c r="F44" i="20"/>
  <c r="F46" i="20" s="1"/>
  <c r="F51" i="20" s="1"/>
  <c r="J35" i="20"/>
  <c r="M39" i="20" s="1"/>
  <c r="M25" i="20"/>
  <c r="M36" i="20" s="1"/>
  <c r="M9" i="21" l="1"/>
  <c r="B11" i="21" s="1"/>
  <c r="F52" i="22"/>
  <c r="F53" i="22" s="1"/>
  <c r="M9" i="22"/>
  <c r="B11" i="22" s="1"/>
  <c r="M42" i="20"/>
  <c r="F52" i="20" s="1"/>
  <c r="F53" i="20" s="1"/>
  <c r="M38" i="19"/>
  <c r="F44" i="19"/>
  <c r="F46" i="19" s="1"/>
  <c r="F51" i="19" s="1"/>
  <c r="J35" i="19"/>
  <c r="M39" i="19" s="1"/>
  <c r="M25" i="19"/>
  <c r="M36" i="19" s="1"/>
  <c r="M9" i="20" l="1"/>
  <c r="B11" i="20" s="1"/>
  <c r="M42" i="19"/>
  <c r="M9" i="19" s="1"/>
  <c r="B11" i="19" s="1"/>
  <c r="F44" i="18"/>
  <c r="F46" i="18" s="1"/>
  <c r="F51" i="18" s="1"/>
  <c r="J35" i="18"/>
  <c r="M39" i="18" s="1"/>
  <c r="M25" i="18"/>
  <c r="M36" i="18" s="1"/>
  <c r="F52" i="19" l="1"/>
  <c r="F53" i="19" s="1"/>
  <c r="M42" i="18"/>
  <c r="M9" i="18" s="1"/>
  <c r="B11" i="18" s="1"/>
  <c r="F52" i="18" l="1"/>
  <c r="F53" i="18" s="1"/>
  <c r="F44" i="17"/>
  <c r="F46" i="17" s="1"/>
  <c r="F51" i="17" s="1"/>
  <c r="J35" i="17"/>
  <c r="M39" i="17" s="1"/>
  <c r="M25" i="17"/>
  <c r="M36" i="17" s="1"/>
  <c r="M42" i="17" l="1"/>
  <c r="M38" i="16"/>
  <c r="J35" i="16"/>
  <c r="M39" i="16" s="1"/>
  <c r="M25" i="16"/>
  <c r="M36" i="16" s="1"/>
  <c r="F44" i="15"/>
  <c r="F46" i="15" s="1"/>
  <c r="F51" i="15" s="1"/>
  <c r="J35" i="15"/>
  <c r="M39" i="15" s="1"/>
  <c r="M25" i="15"/>
  <c r="M36" i="15" s="1"/>
  <c r="F44" i="14"/>
  <c r="F46" i="14" s="1"/>
  <c r="F51" i="14" s="1"/>
  <c r="J35" i="14"/>
  <c r="M39" i="14" s="1"/>
  <c r="M25" i="14"/>
  <c r="M36" i="14" s="1"/>
  <c r="F44" i="13"/>
  <c r="F46" i="13" s="1"/>
  <c r="F51" i="13" s="1"/>
  <c r="J35" i="13"/>
  <c r="M39" i="13" s="1"/>
  <c r="M25" i="13"/>
  <c r="M36" i="13" s="1"/>
  <c r="M9" i="17" l="1"/>
  <c r="B11" i="17" s="1"/>
  <c r="F52" i="17"/>
  <c r="F53" i="17" s="1"/>
  <c r="M42" i="14"/>
  <c r="F52" i="14" s="1"/>
  <c r="F53" i="14" s="1"/>
  <c r="M42" i="15"/>
  <c r="M9" i="15" s="1"/>
  <c r="B11" i="15" s="1"/>
  <c r="M42" i="16"/>
  <c r="F52" i="16" s="1"/>
  <c r="F53" i="16" s="1"/>
  <c r="M42" i="13"/>
  <c r="F44" i="12"/>
  <c r="F46" i="12" s="1"/>
  <c r="F51" i="12" s="1"/>
  <c r="J35" i="12"/>
  <c r="M39" i="12" s="1"/>
  <c r="M25" i="12"/>
  <c r="M36" i="12" s="1"/>
  <c r="M9" i="14" l="1"/>
  <c r="B11" i="14" s="1"/>
  <c r="F52" i="15"/>
  <c r="F53" i="15" s="1"/>
  <c r="M9" i="16"/>
  <c r="B11" i="16" s="1"/>
  <c r="F52" i="13"/>
  <c r="F53" i="13" s="1"/>
  <c r="M9" i="13"/>
  <c r="B11" i="13" s="1"/>
  <c r="M42" i="12"/>
  <c r="F52" i="12" l="1"/>
  <c r="F53" i="12" s="1"/>
  <c r="M9" i="12"/>
  <c r="B11" i="12" s="1"/>
  <c r="F44" i="11" l="1"/>
  <c r="F46" i="11" s="1"/>
  <c r="F51" i="11" s="1"/>
  <c r="M38" i="11"/>
  <c r="J35" i="11"/>
  <c r="M39" i="11" s="1"/>
  <c r="M25" i="11"/>
  <c r="M36" i="11" s="1"/>
  <c r="F51" i="10"/>
  <c r="J35" i="10"/>
  <c r="M39" i="10" s="1"/>
  <c r="M25" i="10"/>
  <c r="M36" i="10" s="1"/>
  <c r="M38" i="9"/>
  <c r="F44" i="9"/>
  <c r="F46" i="9" s="1"/>
  <c r="F51" i="9" s="1"/>
  <c r="J35" i="9"/>
  <c r="M39" i="9" s="1"/>
  <c r="M25" i="9"/>
  <c r="M36" i="9" s="1"/>
  <c r="M42" i="11" l="1"/>
  <c r="M42" i="10"/>
  <c r="M42" i="9"/>
  <c r="F52" i="9" s="1"/>
  <c r="F53" i="9" s="1"/>
  <c r="F44" i="8"/>
  <c r="F46" i="8" s="1"/>
  <c r="F51" i="8" s="1"/>
  <c r="J35" i="8"/>
  <c r="M39" i="8" s="1"/>
  <c r="M25" i="8"/>
  <c r="M36" i="8" s="1"/>
  <c r="F52" i="11" l="1"/>
  <c r="F53" i="11" s="1"/>
  <c r="M9" i="11"/>
  <c r="B11" i="11" s="1"/>
  <c r="F52" i="10"/>
  <c r="F53" i="10" s="1"/>
  <c r="M9" i="10"/>
  <c r="B11" i="10" s="1"/>
  <c r="M9" i="9"/>
  <c r="B11" i="9" s="1"/>
  <c r="M42" i="8"/>
  <c r="F52" i="8" s="1"/>
  <c r="F53" i="8" s="1"/>
  <c r="M9" i="8" l="1"/>
  <c r="B11" i="8" s="1"/>
  <c r="F44" i="7" l="1"/>
  <c r="F46" i="7" s="1"/>
  <c r="F51" i="7" s="1"/>
  <c r="J35" i="7"/>
  <c r="M39" i="7" s="1"/>
  <c r="M25" i="7"/>
  <c r="M36" i="7" s="1"/>
  <c r="M42" i="7" l="1"/>
  <c r="F52" i="7" s="1"/>
  <c r="F53" i="7" s="1"/>
  <c r="M38" i="6"/>
  <c r="F44" i="6"/>
  <c r="F46" i="6" s="1"/>
  <c r="F51" i="6" s="1"/>
  <c r="J35" i="6"/>
  <c r="M39" i="6" s="1"/>
  <c r="M25" i="6"/>
  <c r="M36" i="6" s="1"/>
  <c r="M9" i="7" l="1"/>
  <c r="B11" i="7" s="1"/>
  <c r="M42" i="6"/>
  <c r="M9" i="6" s="1"/>
  <c r="B11" i="6" s="1"/>
  <c r="M41" i="4"/>
  <c r="F52" i="6" l="1"/>
  <c r="F53" i="6" s="1"/>
  <c r="M25" i="5"/>
  <c r="M36" i="5" s="1"/>
  <c r="J35" i="5"/>
  <c r="M39" i="5" s="1"/>
  <c r="F44" i="5"/>
  <c r="F46" i="5" s="1"/>
  <c r="F51" i="5" s="1"/>
  <c r="M42" i="5" l="1"/>
  <c r="M9" i="5" l="1"/>
  <c r="B11" i="5" s="1"/>
  <c r="F52" i="5"/>
  <c r="F53" i="5" s="1"/>
  <c r="M40" i="4" l="1"/>
  <c r="M41" i="3"/>
  <c r="F44" i="4"/>
  <c r="F46" i="4" s="1"/>
  <c r="F51" i="4" s="1"/>
  <c r="M38" i="4"/>
  <c r="J35" i="4"/>
  <c r="M39" i="4" s="1"/>
  <c r="M25" i="4"/>
  <c r="M36" i="4" s="1"/>
  <c r="M40" i="3"/>
  <c r="F44" i="3"/>
  <c r="F46" i="3" s="1"/>
  <c r="F51" i="3" s="1"/>
  <c r="M38" i="3"/>
  <c r="J35" i="3"/>
  <c r="M39" i="3" s="1"/>
  <c r="M25" i="3"/>
  <c r="M36" i="3" s="1"/>
  <c r="M42" i="3" l="1"/>
  <c r="F52" i="3" s="1"/>
  <c r="F53" i="3" s="1"/>
  <c r="M42" i="4"/>
  <c r="F52" i="4" s="1"/>
  <c r="F53" i="4" s="1"/>
  <c r="M41" i="2"/>
  <c r="M40" i="2"/>
  <c r="M38" i="2"/>
  <c r="M25" i="2"/>
  <c r="M36" i="2" s="1"/>
  <c r="J35" i="2"/>
  <c r="M39" i="2" s="1"/>
  <c r="F44" i="2"/>
  <c r="F46" i="2" s="1"/>
  <c r="F51" i="2" s="1"/>
  <c r="M9" i="3" l="1"/>
  <c r="B11" i="3" s="1"/>
  <c r="M9" i="4"/>
  <c r="B11" i="4" s="1"/>
  <c r="M42" i="2"/>
  <c r="M9" i="2" l="1"/>
  <c r="B11" i="2" s="1"/>
  <c r="F52" i="2"/>
  <c r="F53" i="2" s="1"/>
  <c r="F44" i="1" l="1"/>
  <c r="F46" i="1" s="1"/>
  <c r="F51" i="1" s="1"/>
  <c r="M38" i="1"/>
  <c r="J35" i="1"/>
  <c r="M39" i="1" s="1"/>
  <c r="M25" i="1"/>
  <c r="M36" i="1" s="1"/>
  <c r="M42" i="1" l="1"/>
  <c r="M9" i="1" s="1"/>
  <c r="B11" i="1" s="1"/>
  <c r="F52" i="1" l="1"/>
  <c r="F53" i="1" s="1"/>
</calcChain>
</file>

<file path=xl/sharedStrings.xml><?xml version="1.0" encoding="utf-8"?>
<sst xmlns="http://schemas.openxmlformats.org/spreadsheetml/2006/main" count="4530" uniqueCount="173">
  <si>
    <t>FOLIO</t>
  </si>
  <si>
    <t>ICAI-DA-F-04</t>
  </si>
  <si>
    <t>.</t>
  </si>
  <si>
    <t>RECIBO DE VIÁTICOS</t>
  </si>
  <si>
    <t xml:space="preserve">Ramos Arizpe Coah. </t>
  </si>
  <si>
    <t>de</t>
  </si>
  <si>
    <t>OCTUBRE</t>
  </si>
  <si>
    <t>POR:</t>
  </si>
  <si>
    <t>R   E   C   I   B   I   del Instituto Coahuilense de Acceso a la Información , la cantidad de - - - - - - - - - - -- - - - - - - - - -</t>
  </si>
  <si>
    <t>(TRES MIL QUINIENTOS OCHENTA Y CUATRO PESOS 000/100 MN)</t>
  </si>
  <si>
    <t xml:space="preserve">por concepto de viáticos en comisión conferida para   - - - - - - - -- - - - - - - - - - - - - - - - - - - - - - - - - - - - - - - - - - - </t>
  </si>
  <si>
    <t xml:space="preserve">  </t>
  </si>
  <si>
    <t xml:space="preserve"> </t>
  </si>
  <si>
    <t xml:space="preserve">durante los días del </t>
  </si>
  <si>
    <t>AL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</si>
  <si>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</si>
  <si>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</si>
  <si>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</si>
  <si>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</si>
  <si>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</si>
  <si>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</si>
  <si>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DATOS DEL VEHÍCULO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</si>
  <si>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</si>
  <si>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</si>
  <si>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</si>
  <si>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</si>
  <si>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</si>
  <si>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</si>
  <si>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</si>
  <si>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</si>
  <si>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</si>
  <si>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>Diarios</t>
  </si>
  <si>
    <t>Sin Pernoctar</t>
  </si>
  <si>
    <t xml:space="preserve">Total.         </t>
  </si>
  <si>
    <t>Combustible</t>
  </si>
  <si>
    <t>SALTILLO</t>
  </si>
  <si>
    <t>FRONTERA</t>
  </si>
  <si>
    <t>Km..</t>
  </si>
  <si>
    <t>MONCLOVA</t>
  </si>
  <si>
    <t>factor</t>
  </si>
  <si>
    <t xml:space="preserve">Depreciación de automóvil por kilómetro p/vehículos particulares </t>
  </si>
  <si>
    <t>Tipo de Cambio</t>
  </si>
  <si>
    <t xml:space="preserve">   </t>
  </si>
  <si>
    <t>Peaje</t>
  </si>
  <si>
    <t>comprobación que se anexa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</si>
  <si>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</si>
  <si>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</si>
  <si>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</si>
  <si>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</si>
  <si>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</si>
  <si>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</si>
  <si>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</si>
  <si>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</si>
  <si>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</si>
  <si>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</si>
  <si>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</si>
  <si>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>Depreciación por vehiculo</t>
  </si>
  <si>
    <t>Devolución de viáticos</t>
  </si>
  <si>
    <t>A U T O R I Z O</t>
  </si>
  <si>
    <t>R  E  C  I  B  I</t>
  </si>
  <si>
    <t>N  o  m  b  r  e</t>
  </si>
  <si>
    <t>JEFE DEL DEPTARTAMENTO DE PROMOCION CULTURAL</t>
  </si>
  <si>
    <t>C.P. ISRRAEL SÁNCHEZ ORTÍZ</t>
  </si>
  <si>
    <t>ALFREDO SANCHEZ MARIN</t>
  </si>
  <si>
    <t xml:space="preserve"> ENCARGADO DE LA DIRECCIÓN DE ADMINISTRACION Y FINANZAS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</si>
  <si>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</si>
  <si>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</si>
  <si>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</si>
  <si>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NOVIEMBRE</t>
  </si>
  <si>
    <t>CAPACITACION A MAESTROS Y ALUMNOS DE LA UNIVERSIDAD POLITECNICA DE LA REGION CENTRO DE COAHUILA, MONCLOVA Y FRONTERA DEL 1 AL 3 DE NOVIEMBRE 2017</t>
  </si>
  <si>
    <t>COMISIONADO</t>
  </si>
  <si>
    <t>C.P. JOSE MANUEL JIMENEZ MELENDEZ</t>
  </si>
  <si>
    <t>APTO. MONTERREY</t>
  </si>
  <si>
    <t>JORNADA ELECTORAL DEL "PROCESO DE ELECCION, RENOVACION O RATIFICACION DE LAS INSTANCIAS DEL SISTEMAN NACIONAL DE TRANSPARENCIA 2017"</t>
  </si>
  <si>
    <t>VERACRUZ</t>
  </si>
  <si>
    <t>(DOCE MIL SETECIENTOS NOVENTA PESOS 00/100 MN)</t>
  </si>
  <si>
    <t>LIC. FRANCISCO JAVIER DIEZ DE URDANIVIA DEL VALLE</t>
  </si>
  <si>
    <t>(DIEZ MIL SEISCIENTOS CUARENTA PESOS 00/100 MN)</t>
  </si>
  <si>
    <t>LIC. LUIS GONZALEZ BRISEÑO</t>
  </si>
  <si>
    <t>COMISIONADO PRESIDENTE</t>
  </si>
  <si>
    <t>LOGISTICA Y SEGUIMIENTO DE LOS PROYECTOS DEL CERTAMEN SEMILLA PARA EL CONOCIMIENTO A CELEBRARSE EN LA UNIVERSIDAD POLITECNICA DE LA REGION CENTRO DE COAHUILA</t>
  </si>
  <si>
    <t>(DOS MIL CUATROCIENTOS TREINTA Y DOS PESOS 00/100 MN)</t>
  </si>
  <si>
    <t>(NUEVE MIL SEISCIENTOS CINCUENTA Y SEIS PESOS 00/100 MN)</t>
  </si>
  <si>
    <t>TRANSITO LOCAL</t>
  </si>
  <si>
    <t>LIC. IGNACIO GALINDO RAMIREZ</t>
  </si>
  <si>
    <t>SUBDIRECTOR DE GOBIERNO ABIERTO</t>
  </si>
  <si>
    <t>CAPACITACION REGIONAL A SERVIDORES PUBLICOS EN LA REGION CARBONIFERA EN EL PROGRAMA MESAS REGIONALES PARA EL FORTALECIMIENTO INSTITUCIONAL</t>
  </si>
  <si>
    <t>NUEVA ROSITA</t>
  </si>
  <si>
    <t>(MIL SETECIENTOS NOVENTA Y DOS PESOS 00/100 MN)</t>
  </si>
  <si>
    <t>CAPACITACION REGIONAL A SERVIDORES PUBLICOS EN LA REGION CARBONIFERA EN MATERIA DE DATOS PERSONALES</t>
  </si>
  <si>
    <t>LIC. MONICA LARA BERENICE CANSECO HERNANDEZ</t>
  </si>
  <si>
    <t>ENCARGADA DE LA DIRECCION DE DATOS PERSONALES</t>
  </si>
  <si>
    <t>(OCHO CIENTOS OCHENTA PESOS 00/100 MN)</t>
  </si>
  <si>
    <t>LIC. RUBÍ SOLIS RANGEL</t>
  </si>
  <si>
    <t>JEFA DEL DEPARTAMENTO DE COMPRAS</t>
  </si>
  <si>
    <t>"ENTREGA RECEPCION EN MATERIA DE TRANSPARENCIA, ACCESO A LA INFORMACION, BASES DE DATOS PERSONALES Y CATALOGOS DOCUMENTALES"</t>
  </si>
  <si>
    <t>SAN PEDRO DE LAS COL</t>
  </si>
  <si>
    <t>ARMANDO ZAMORA CRUZ</t>
  </si>
  <si>
    <t>AUXILIAR</t>
  </si>
  <si>
    <t>(MIL SETECIENTOS NOVENTA Y TRES PESOS 60/100 MN)</t>
  </si>
  <si>
    <t>JOSE ALEJANDRO HERRERA CASILLAS</t>
  </si>
  <si>
    <t>ASISTENTE ADMINISTRATIVO</t>
  </si>
  <si>
    <t>(SEIS CIENTOS CUARENTA PESOS 00/100 MN)</t>
  </si>
  <si>
    <t>(DOS MIL QUINIENTOS CATORCE PESOS 40/100 MN)</t>
  </si>
  <si>
    <t>LIC. FERNANDO MARTINEZ MALDONADO</t>
  </si>
  <si>
    <t>JEFE DEL DEPARTAMENTO DE NORMATIVIDAD</t>
  </si>
  <si>
    <t>REUNION DE TRABAJO CON SUJETOS OBLIGADOS DEL AYUNTAMIENTO DE PIEDRAS NEGRAS Y CON EL SISTEMA MUNICIPAL DE AGUAS Y SANEAMIENTO E IMPARTIR CURSOS DE ENTREGA-RECEPCION EN MATERIA DE TRANSPARENCIA, ACCESO A LA INFORMACION, BASE DE DATOS PERSONALES Y CATALOGOS DOCUMENTALES</t>
  </si>
  <si>
    <t>RAMOS ARIZPE</t>
  </si>
  <si>
    <t>PIEDRAS NEGRAS</t>
  </si>
  <si>
    <t>LIC. GABRIELA GUILLERMO ARRIAGA</t>
  </si>
  <si>
    <t>SUBDIRECTORA DE EVALUACION</t>
  </si>
  <si>
    <t>(DOS MIL CUARENTA PESOS 00/100 MN)</t>
  </si>
  <si>
    <t>LIC. IVONE ALEJANDRA RAMIREZ MACIAS</t>
  </si>
  <si>
    <t>SUBDIRECTORA DE PROCEDIMIENTOS</t>
  </si>
  <si>
    <t>LIC. LIZETH ALEJANDRA RODRIGUEZ ESCAMILLA</t>
  </si>
  <si>
    <t>ENCARGADA DE LA SUBDIRECCION DE DICTAMINACION</t>
  </si>
  <si>
    <t>LIC. DANIEL TORRES MENDOZA</t>
  </si>
  <si>
    <t>SUBDIRECTOR DE RESPONSABILIDADES</t>
  </si>
  <si>
    <t>(CUATRO MIL SEISCIENTOS NOVENTA Y SIETE PESOS 00/100 MN)</t>
  </si>
  <si>
    <t>(MIL TRESCIENTOS DOCE PESOS 00/100 MN)</t>
  </si>
  <si>
    <t>(MIL SETECIENTOS CINCUENTA Y CINCO PESOS 20/100 MN)</t>
  </si>
  <si>
    <t>SABINAS</t>
  </si>
  <si>
    <t>LIC. VICTOR HUGO RUIZ DOMINGUEZ</t>
  </si>
  <si>
    <t>JEFE DEL DPTO. DE SERVICIOS MATERIALES</t>
  </si>
  <si>
    <t>ATENCION A REPORTE DE SINIESTRO DE VEHICULO OFICIAL DEL PARQUE VEHICULAR DEL ICAI QUE SE ENCUENTRA EN VIAJE DE COMISION</t>
  </si>
  <si>
    <t>IMPARTIR TALLER "RETOS DEL DERECHO A LA INFORMACION DESDE LA PERSPECTIVA DE LA JUSTICIA CONSTITUCIONAL"</t>
  </si>
  <si>
    <t>TORREON</t>
  </si>
  <si>
    <t>LIC. MIGUEL ANGEL MEDINA TORRES</t>
  </si>
  <si>
    <t>DIRECTOR GENERAL</t>
  </si>
  <si>
    <t>(TRES MIL SETECIENTOS TREINTA Y SEIS PESOS 00/100 MN)</t>
  </si>
  <si>
    <t>ASISTENCIA A LA "FERIA INTERNACIONAL DEL LIBRO EN GUADALAJARA 2017"</t>
  </si>
  <si>
    <t>DICIEMBRE</t>
  </si>
  <si>
    <t>GUADALAJARA</t>
  </si>
  <si>
    <t>LIC. MIGUEL ANGEL GARZA FELIX</t>
  </si>
  <si>
    <t>JEFE DE EVENTOS ESPECIALES</t>
  </si>
  <si>
    <t>(NUEVE MIL SEISCIENTOS VEINTICUATRO PESOS 40/100 MN)</t>
  </si>
  <si>
    <t>TALLER Y SESION DEL SECRETARIADO TECNICO DE GOBIERNO ABIERTO</t>
  </si>
  <si>
    <t>(MIL SETECIENTOS SESENTA PESOS 00/100 MN)</t>
  </si>
  <si>
    <t>JOSE LUIS SOLIZ BAZALDUA</t>
  </si>
  <si>
    <t>(TRES MIL SEISCIENTOS VEINTIOCHO PESOS 00/100 MN)</t>
  </si>
  <si>
    <t>(DOS MIL QUINIENTOS CUARENTA PESOS 00/100 MN)</t>
  </si>
  <si>
    <t>LIC. BERTHA ICELA MATA ORTIZ</t>
  </si>
  <si>
    <t>COMISIONADA</t>
  </si>
  <si>
    <t>(DOS MIL PESOS 00/100 MN)</t>
  </si>
  <si>
    <t>(DOS MIL SEISCIENTOS VEINTE PESOS 00/100 MN)</t>
  </si>
  <si>
    <t>CERTAMEN "LA INFORMACION PUBLICA, SEMILLA PARA EL CONOCIMIENTO" Y DEVELACION DE PLACA CONMEMORATIVA EN LA UNIVERSIDAD POLITECNICA DE MONCLOVA-FRONTERA</t>
  </si>
  <si>
    <t>LIC. ALEJANDRA GERALDINA BRISEÑO SANCHEZ</t>
  </si>
  <si>
    <t>SUBDIRECTORA DE CAPACITACION A SOCIEDAD CIVIL</t>
  </si>
  <si>
    <t>VALERIA MENDOZA FLORES</t>
  </si>
  <si>
    <t>PROYECTISTA</t>
  </si>
  <si>
    <t>SEGUIMIENTO AL JUICIO DE AMPARO 1110/2017 EN EL JUZGADO PRIMERO DE DISTRITO DE LA LAGUNA EN TORREON, COAH</t>
  </si>
  <si>
    <t>LIC. MONIKA ELIZABETH ZERTUCHE SANCHEZ</t>
  </si>
  <si>
    <t>DIRECTORA JURIDICA</t>
  </si>
  <si>
    <t>(TRES MIL QUINIENTOS OCHENTA PESOS 00/100 MN)</t>
  </si>
  <si>
    <t>TALLER Y SESION DEL SECRETARIADO TECNICO DE GOBIERNO ABIERTO Y CERTAMEN "LA INFORMACION PUBLICA, SEMILLA PARA EL CONOCIMIENTO" Y DEVELACION DE PLACA CONMEMORATIVA EN LA UNIVERSIDAD POLITECNICA DE MONCLOVA-FRONTERA</t>
  </si>
  <si>
    <t>C.P. JOSE MANUEL JIMENEZ Y MELENDEZ</t>
  </si>
  <si>
    <t>(SEIS MIL NOVECIENTOS DIECIOCHO PESOS 00/100 MN)</t>
  </si>
  <si>
    <t>(SIETE MIL DOSCIENTOS PESOS 00/100 MN)</t>
  </si>
  <si>
    <t xml:space="preserve">ANDREA LOPEZ MARQUEZ  </t>
  </si>
  <si>
    <t>JEFA DEL DEPARTAMENTO DE COMUNICACIÓN SOCIAL Y DIFUSION</t>
  </si>
  <si>
    <t>LIC. LETICIA MARTINEZ FLORES</t>
  </si>
  <si>
    <t>DIRECTORA DE LA CULTURA DE LA TRANSPARENCIA</t>
  </si>
  <si>
    <t>(MIL SEISCIENTOS PESOS 00/100 MN)</t>
  </si>
  <si>
    <t>ASISTENTE DE GESTION ADMINISTRATIVA</t>
  </si>
  <si>
    <t>(DOS MIL OCHOCIENTOS OCHENTA PESOS 00/100 MN)</t>
  </si>
  <si>
    <t>(TRES MIL QUINIENTOS OCHENTA PESOS 00/100 M)</t>
  </si>
  <si>
    <t>ING. ALFONSO RAUL VILLARREAL BARRERA</t>
  </si>
  <si>
    <t>(CUATRO MIL QUINIENTOS NOVENTA Y OCHO PESOS 00/100 MN)</t>
  </si>
  <si>
    <t>RECARGA TELEFONICA POR $200.00</t>
  </si>
  <si>
    <t xml:space="preserve">TORREON </t>
  </si>
  <si>
    <t>(CUATRO MIL SEISCIENTOS VEINTE PESOS 00/100 MN)</t>
  </si>
  <si>
    <t xml:space="preserve"> CERTAMEN "LA INFORMACION PUBLICA, SEMILLA PARA EL CONOCIMIENTO" Y DEVELACION DE PLACA CONMEMORATIVA EN LA UNIVERSIDAD POLITECNICA DE MONCLOVA-FRONTERA</t>
  </si>
  <si>
    <t>(MIL NOVECIENTOS VEINTE PESOS 00/100 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</si>
</sst>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/>
    <xf numFmtId="0" fontId="4" fillId="0" borderId="8" xfId="1" applyFont="1" applyBorder="1"/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right"/>
    </xf>
    <xf numFmtId="0" fontId="4" fillId="0" borderId="0" xfId="1" applyFont="1" applyBorder="1"/>
    <xf numFmtId="0" fontId="4" fillId="0" borderId="9" xfId="1" applyFont="1" applyBorder="1"/>
    <xf numFmtId="0" fontId="2" fillId="0" borderId="9" xfId="1" applyFont="1" applyBorder="1"/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2" fillId="0" borderId="0" xfId="1" applyFont="1" applyFill="1"/>
    <xf numFmtId="0" fontId="4" fillId="0" borderId="13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38" fontId="2" fillId="0" borderId="12" xfId="1" applyNumberFormat="1" applyFont="1" applyBorder="1" applyAlignment="1">
      <alignment horizontal="center"/>
    </xf>
    <xf numFmtId="0" fontId="2" fillId="0" borderId="11" xfId="1" applyFont="1" applyFill="1" applyBorder="1"/>
    <xf numFmtId="44" fontId="2" fillId="0" borderId="9" xfId="1" applyNumberFormat="1" applyFont="1" applyBorder="1"/>
    <xf numFmtId="0" fontId="2" fillId="0" borderId="0" xfId="1" applyFont="1" applyAlignment="1">
      <alignment horizontal="center"/>
    </xf>
    <xf numFmtId="0" fontId="2" fillId="0" borderId="11" xfId="1" applyFont="1" applyBorder="1"/>
    <xf numFmtId="0" fontId="2" fillId="0" borderId="14" xfId="1" applyFont="1" applyBorder="1"/>
    <xf numFmtId="0" fontId="2" fillId="0" borderId="16" xfId="1" applyFont="1" applyBorder="1"/>
    <xf numFmtId="0" fontId="2" fillId="0" borderId="0" xfId="1" applyFont="1" applyFill="1" applyBorder="1"/>
    <xf numFmtId="0" fontId="2" fillId="0" borderId="9" xfId="1" applyFont="1" applyFill="1" applyBorder="1"/>
    <xf numFmtId="2" fontId="2" fillId="0" borderId="12" xfId="1" applyNumberFormat="1" applyFont="1" applyBorder="1"/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17" xfId="1" applyFont="1" applyBorder="1"/>
    <xf numFmtId="0" fontId="3" fillId="0" borderId="18" xfId="1" applyFont="1" applyBorder="1"/>
    <xf numFmtId="0" fontId="2" fillId="0" borderId="18" xfId="1" applyFont="1" applyBorder="1"/>
    <xf numFmtId="0" fontId="2" fillId="0" borderId="19" xfId="1" applyFont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43" fontId="2" fillId="0" borderId="0" xfId="1" applyNumberFormat="1" applyFont="1" applyBorder="1"/>
    <xf numFmtId="0" fontId="2" fillId="0" borderId="20" xfId="1" applyFont="1" applyBorder="1"/>
    <xf numFmtId="0" fontId="2" fillId="0" borderId="7" xfId="1" applyFont="1" applyBorder="1"/>
    <xf numFmtId="43" fontId="2" fillId="0" borderId="0" xfId="1" applyNumberFormat="1" applyFont="1"/>
    <xf numFmtId="164" fontId="4" fillId="0" borderId="18" xfId="2" applyFont="1" applyBorder="1" applyAlignment="1"/>
    <xf numFmtId="164" fontId="4" fillId="0" borderId="21" xfId="2" applyFont="1" applyBorder="1" applyAlignment="1"/>
    <xf numFmtId="43" fontId="4" fillId="0" borderId="0" xfId="1" applyNumberFormat="1" applyFont="1" applyBorder="1"/>
    <xf numFmtId="0" fontId="2" fillId="0" borderId="21" xfId="1" applyFont="1" applyBorder="1"/>
    <xf numFmtId="0" fontId="4" fillId="0" borderId="22" xfId="1" applyFont="1" applyBorder="1"/>
    <xf numFmtId="0" fontId="4" fillId="0" borderId="11" xfId="1" applyFont="1" applyBorder="1"/>
    <xf numFmtId="0" fontId="4" fillId="0" borderId="23" xfId="1" applyFont="1" applyBorder="1"/>
    <xf numFmtId="164" fontId="2" fillId="0" borderId="0" xfId="1" applyNumberFormat="1" applyFont="1" applyBorder="1"/>
    <xf numFmtId="0" fontId="4" fillId="0" borderId="5" xfId="1" applyFont="1" applyBorder="1"/>
    <xf numFmtId="0" fontId="2" fillId="0" borderId="6" xfId="1" applyFont="1" applyBorder="1"/>
    <xf numFmtId="0" fontId="2" fillId="0" borderId="22" xfId="1" applyFont="1" applyBorder="1"/>
    <xf numFmtId="0" fontId="2" fillId="0" borderId="11" xfId="1" applyFont="1" applyBorder="1" applyAlignment="1">
      <alignment horizontal="right"/>
    </xf>
    <xf numFmtId="0" fontId="2" fillId="0" borderId="5" xfId="1" applyFont="1" applyBorder="1"/>
    <xf numFmtId="0" fontId="2" fillId="0" borderId="9" xfId="1" applyFont="1" applyBorder="1" applyAlignment="1">
      <alignment horizontal="center"/>
    </xf>
    <xf numFmtId="0" fontId="2" fillId="0" borderId="26" xfId="1" applyFont="1" applyBorder="1"/>
    <xf numFmtId="0" fontId="2" fillId="0" borderId="10" xfId="1" applyFont="1" applyBorder="1"/>
    <xf numFmtId="0" fontId="4" fillId="0" borderId="10" xfId="1" applyFont="1" applyBorder="1"/>
    <xf numFmtId="0" fontId="4" fillId="2" borderId="10" xfId="1" applyFont="1" applyFill="1" applyBorder="1"/>
    <xf numFmtId="16" fontId="2" fillId="0" borderId="27" xfId="1" applyNumberFormat="1" applyFont="1" applyBorder="1"/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164" fontId="2" fillId="0" borderId="16" xfId="0" applyNumberFormat="1" applyFont="1" applyBorder="1" applyAlignment="1">
      <alignment horizontal="left"/>
    </xf>
    <xf numFmtId="164" fontId="4" fillId="0" borderId="24" xfId="0" applyNumberFormat="1" applyFont="1" applyBorder="1" applyAlignment="1">
      <alignment horizontal="left"/>
    </xf>
    <xf numFmtId="164" fontId="4" fillId="0" borderId="25" xfId="0" applyNumberFormat="1" applyFont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1" xfId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4" fillId="0" borderId="5" xfId="2" applyFont="1" applyBorder="1" applyAlignment="1"/>
    <xf numFmtId="164" fontId="4" fillId="0" borderId="6" xfId="2" applyFont="1" applyBorder="1" applyAlignment="1"/>
    <xf numFmtId="164" fontId="2" fillId="0" borderId="14" xfId="1" applyNumberFormat="1" applyFont="1" applyFill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5" xfId="2" applyFont="1" applyBorder="1" applyAlignment="1">
      <alignment horizontal="center"/>
    </xf>
    <xf numFmtId="164" fontId="2" fillId="0" borderId="6" xfId="2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164" fontId="2" fillId="0" borderId="5" xfId="2" applyFont="1" applyBorder="1" applyAlignment="1">
      <alignment horizontal="left"/>
    </xf>
    <xf numFmtId="164" fontId="2" fillId="0" borderId="6" xfId="2" applyFont="1" applyBorder="1" applyAlignment="1">
      <alignment horizontal="left"/>
    </xf>
    <xf numFmtId="164" fontId="2" fillId="0" borderId="5" xfId="2" applyFont="1" applyBorder="1" applyAlignment="1"/>
    <xf numFmtId="164" fontId="2" fillId="0" borderId="6" xfId="2" applyFont="1" applyBorder="1" applyAlignment="1"/>
    <xf numFmtId="0" fontId="4" fillId="0" borderId="0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164" fontId="2" fillId="0" borderId="15" xfId="2" applyFont="1" applyBorder="1" applyAlignment="1">
      <alignment horizontal="center"/>
    </xf>
    <xf numFmtId="4" fontId="4" fillId="0" borderId="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164" fontId="2" fillId="0" borderId="0" xfId="2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/>
    </xf>
    <xf numFmtId="0" fontId="4" fillId="0" borderId="23" xfId="1" applyFont="1" applyBorder="1" applyAlignment="1">
      <alignment horizontal="center"/>
    </xf>
  </cellXfs>
  <cellStyles count="3">
    <cellStyle name="Moneda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40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5"/>
      <c r="M4" s="135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5" t="s">
        <v>2</v>
      </c>
      <c r="M5" s="135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28</v>
      </c>
      <c r="K8" s="130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1760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33"/>
      <c r="B11" s="207">
        <f>$M$9</f>
        <v>1760</v>
      </c>
      <c r="C11" s="207"/>
      <c r="D11" s="208" t="s">
        <v>137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136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30" t="s">
        <v>5</v>
      </c>
      <c r="G16" s="163" t="s">
        <v>68</v>
      </c>
      <c r="H16" s="163"/>
      <c r="I16" s="130" t="s">
        <v>14</v>
      </c>
      <c r="J16" s="18">
        <v>29</v>
      </c>
      <c r="K16" s="130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30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1</v>
      </c>
      <c r="E24" s="130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30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1760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30" t="s">
        <v>30</v>
      </c>
      <c r="G27" s="163" t="s">
        <v>126</v>
      </c>
      <c r="H27" s="163"/>
      <c r="I27" s="163"/>
      <c r="J27" s="23"/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126</v>
      </c>
      <c r="D28" s="163"/>
      <c r="E28" s="163"/>
      <c r="F28" s="25" t="s">
        <v>30</v>
      </c>
      <c r="G28" s="163" t="s">
        <v>35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/>
      <c r="D29" s="163"/>
      <c r="E29" s="163"/>
      <c r="F29" s="25" t="s">
        <v>30</v>
      </c>
      <c r="G29" s="163"/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30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30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30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30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30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30" t="s">
        <v>30</v>
      </c>
      <c r="G35" s="154"/>
      <c r="H35" s="154"/>
      <c r="I35" s="154"/>
      <c r="J35" s="28">
        <f>J27+J28+J29+J30+J31+J32+J34</f>
        <v>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34"/>
      <c r="M36" s="180">
        <f>M25</f>
        <v>1760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30"/>
      <c r="I37" s="130"/>
      <c r="J37" s="31"/>
      <c r="K37" s="6"/>
      <c r="L37" s="131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31" t="s">
        <v>34</v>
      </c>
      <c r="M39" s="177">
        <f>J35*J36</f>
        <v>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31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31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34"/>
      <c r="F42" s="175">
        <v>0</v>
      </c>
      <c r="G42" s="176"/>
      <c r="H42" s="131"/>
      <c r="I42" s="131"/>
      <c r="J42" s="131"/>
      <c r="K42" s="6" t="s">
        <v>48</v>
      </c>
      <c r="L42" s="134"/>
      <c r="M42" s="171">
        <f>SUM(M36+M38+M39)+M40+M41</f>
        <v>1760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34"/>
      <c r="F43" s="169">
        <v>0</v>
      </c>
      <c r="G43" s="170"/>
      <c r="H43" s="131"/>
      <c r="I43" s="131"/>
      <c r="J43" s="131"/>
      <c r="K43" s="6" t="s">
        <v>50</v>
      </c>
      <c r="L43" s="134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34"/>
      <c r="F44" s="173">
        <f>SUM(F42:G43)</f>
        <v>0</v>
      </c>
      <c r="G44" s="174"/>
      <c r="H44" s="131"/>
      <c r="I44" s="131"/>
      <c r="J44" s="131"/>
      <c r="K44" s="6"/>
      <c r="L44" s="134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34"/>
      <c r="F45" s="169">
        <v>0</v>
      </c>
      <c r="G45" s="170"/>
      <c r="H45" s="131"/>
      <c r="I45" s="131"/>
      <c r="J45" s="131"/>
      <c r="K45" s="6"/>
      <c r="L45" s="134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34"/>
      <c r="F46" s="173">
        <f>SUM(F44:G45)</f>
        <v>0</v>
      </c>
      <c r="G46" s="174"/>
      <c r="H46" s="131"/>
      <c r="I46" s="131"/>
      <c r="J46" s="131"/>
      <c r="K46" s="6"/>
      <c r="L46" s="134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34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34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34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34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34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34"/>
      <c r="F52" s="157">
        <f>+M42-F51</f>
        <v>1760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1760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30"/>
      <c r="C55" s="130"/>
      <c r="D55" s="130"/>
      <c r="E55" s="130"/>
      <c r="F55" s="130"/>
      <c r="G55" s="130"/>
      <c r="H55" s="6"/>
      <c r="I55" s="130"/>
      <c r="J55" s="130"/>
      <c r="K55" s="130"/>
      <c r="L55" s="130"/>
      <c r="M55" s="130"/>
      <c r="N55" s="132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148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149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31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7"/>
      <c r="M4" s="147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47" t="s">
        <v>2</v>
      </c>
      <c r="M5" s="147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42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6918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45"/>
      <c r="B11" s="207">
        <f>$M$9</f>
        <v>6918</v>
      </c>
      <c r="C11" s="207"/>
      <c r="D11" s="208" t="s">
        <v>156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154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42" t="s">
        <v>5</v>
      </c>
      <c r="G16" s="163" t="s">
        <v>68</v>
      </c>
      <c r="H16" s="163"/>
      <c r="I16" s="142" t="s">
        <v>14</v>
      </c>
      <c r="J16" s="18">
        <v>30</v>
      </c>
      <c r="K16" s="142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42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2</v>
      </c>
      <c r="E24" s="142" t="s">
        <v>30</v>
      </c>
      <c r="F24" s="177">
        <v>2000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42" t="s">
        <v>30</v>
      </c>
      <c r="F25" s="177">
        <v>1200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5200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42" t="s">
        <v>30</v>
      </c>
      <c r="G27" s="163" t="s">
        <v>126</v>
      </c>
      <c r="H27" s="163"/>
      <c r="I27" s="163"/>
      <c r="J27" s="23">
        <v>260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126</v>
      </c>
      <c r="D28" s="163"/>
      <c r="E28" s="163"/>
      <c r="F28" s="25" t="s">
        <v>30</v>
      </c>
      <c r="G28" s="163" t="s">
        <v>38</v>
      </c>
      <c r="H28" s="163"/>
      <c r="I28" s="163"/>
      <c r="J28" s="23">
        <v>330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83</v>
      </c>
      <c r="D29" s="163"/>
      <c r="E29" s="163"/>
      <c r="F29" s="25" t="s">
        <v>30</v>
      </c>
      <c r="G29" s="163" t="s">
        <v>83</v>
      </c>
      <c r="H29" s="163"/>
      <c r="I29" s="163"/>
      <c r="J29" s="26">
        <v>150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 t="s">
        <v>38</v>
      </c>
      <c r="D30" s="163"/>
      <c r="E30" s="163"/>
      <c r="F30" s="142" t="s">
        <v>30</v>
      </c>
      <c r="G30" s="163" t="s">
        <v>35</v>
      </c>
      <c r="H30" s="163"/>
      <c r="I30" s="163"/>
      <c r="J30" s="26">
        <v>200</v>
      </c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42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42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42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42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42" t="s">
        <v>30</v>
      </c>
      <c r="G35" s="154"/>
      <c r="H35" s="154"/>
      <c r="I35" s="154"/>
      <c r="J35" s="28">
        <f>J27+J28+J29+J30+J31+J32+J34</f>
        <v>940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46"/>
      <c r="M36" s="180">
        <f>M25</f>
        <v>5200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42"/>
      <c r="I37" s="142"/>
      <c r="J37" s="31"/>
      <c r="K37" s="6"/>
      <c r="L37" s="143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214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43" t="s">
        <v>34</v>
      </c>
      <c r="M39" s="177">
        <f>J35*J36</f>
        <v>1504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3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3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46"/>
      <c r="F42" s="175">
        <v>0</v>
      </c>
      <c r="G42" s="176"/>
      <c r="H42" s="143"/>
      <c r="I42" s="143"/>
      <c r="J42" s="143"/>
      <c r="K42" s="6" t="s">
        <v>48</v>
      </c>
      <c r="L42" s="146"/>
      <c r="M42" s="171">
        <f>SUM(M36+M38+M39)+M40+M41</f>
        <v>6918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46"/>
      <c r="F43" s="169">
        <v>0</v>
      </c>
      <c r="G43" s="170"/>
      <c r="H43" s="143"/>
      <c r="I43" s="143"/>
      <c r="J43" s="143"/>
      <c r="K43" s="6" t="s">
        <v>50</v>
      </c>
      <c r="L43" s="146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46"/>
      <c r="F44" s="173">
        <f>SUM(F42:G43)</f>
        <v>0</v>
      </c>
      <c r="G44" s="174"/>
      <c r="H44" s="143"/>
      <c r="I44" s="143"/>
      <c r="J44" s="143"/>
      <c r="K44" s="6"/>
      <c r="L44" s="146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46"/>
      <c r="F45" s="169">
        <v>0</v>
      </c>
      <c r="G45" s="170"/>
      <c r="H45" s="143"/>
      <c r="I45" s="143"/>
      <c r="J45" s="143"/>
      <c r="K45" s="6"/>
      <c r="L45" s="146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46"/>
      <c r="F46" s="173">
        <f>SUM(F44:G45)</f>
        <v>0</v>
      </c>
      <c r="G46" s="174"/>
      <c r="H46" s="143"/>
      <c r="I46" s="143"/>
      <c r="J46" s="143"/>
      <c r="K46" s="6"/>
      <c r="L46" s="146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46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46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46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46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46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46"/>
      <c r="F52" s="157">
        <f>+M42-F51</f>
        <v>6918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6918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42"/>
      <c r="C55" s="142"/>
      <c r="D55" s="142"/>
      <c r="E55" s="142"/>
      <c r="F55" s="142"/>
      <c r="G55" s="142"/>
      <c r="H55" s="6"/>
      <c r="I55" s="142"/>
      <c r="J55" s="142"/>
      <c r="K55" s="142"/>
      <c r="L55" s="142"/>
      <c r="M55" s="142"/>
      <c r="N55" s="144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155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70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30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7"/>
      <c r="M4" s="147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47" t="s">
        <v>2</v>
      </c>
      <c r="M5" s="147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42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6918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45"/>
      <c r="B11" s="207">
        <f>$M$9</f>
        <v>6918</v>
      </c>
      <c r="C11" s="207"/>
      <c r="D11" s="208" t="s">
        <v>156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154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42" t="s">
        <v>5</v>
      </c>
      <c r="G16" s="163" t="s">
        <v>68</v>
      </c>
      <c r="H16" s="163"/>
      <c r="I16" s="142" t="s">
        <v>14</v>
      </c>
      <c r="J16" s="18">
        <v>30</v>
      </c>
      <c r="K16" s="142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42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2</v>
      </c>
      <c r="E24" s="142" t="s">
        <v>30</v>
      </c>
      <c r="F24" s="177">
        <v>2000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42" t="s">
        <v>30</v>
      </c>
      <c r="F25" s="177">
        <v>1200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5200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42" t="s">
        <v>30</v>
      </c>
      <c r="G27" s="163" t="s">
        <v>126</v>
      </c>
      <c r="H27" s="163"/>
      <c r="I27" s="163"/>
      <c r="J27" s="23">
        <v>260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126</v>
      </c>
      <c r="D28" s="163"/>
      <c r="E28" s="163"/>
      <c r="F28" s="25" t="s">
        <v>30</v>
      </c>
      <c r="G28" s="163" t="s">
        <v>38</v>
      </c>
      <c r="H28" s="163"/>
      <c r="I28" s="163"/>
      <c r="J28" s="23">
        <v>330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83</v>
      </c>
      <c r="D29" s="163"/>
      <c r="E29" s="163"/>
      <c r="F29" s="25" t="s">
        <v>30</v>
      </c>
      <c r="G29" s="163" t="s">
        <v>83</v>
      </c>
      <c r="H29" s="163"/>
      <c r="I29" s="163"/>
      <c r="J29" s="26">
        <v>150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 t="s">
        <v>38</v>
      </c>
      <c r="D30" s="163"/>
      <c r="E30" s="163"/>
      <c r="F30" s="142" t="s">
        <v>30</v>
      </c>
      <c r="G30" s="163" t="s">
        <v>35</v>
      </c>
      <c r="H30" s="163"/>
      <c r="I30" s="163"/>
      <c r="J30" s="26">
        <v>200</v>
      </c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42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42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42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42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42" t="s">
        <v>30</v>
      </c>
      <c r="G35" s="154"/>
      <c r="H35" s="154"/>
      <c r="I35" s="154"/>
      <c r="J35" s="28">
        <f>J27+J28+J29+J30+J31+J32+J34</f>
        <v>940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46"/>
      <c r="M36" s="180">
        <f>M25</f>
        <v>5200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42"/>
      <c r="I37" s="142"/>
      <c r="J37" s="31"/>
      <c r="K37" s="6"/>
      <c r="L37" s="143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214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43" t="s">
        <v>34</v>
      </c>
      <c r="M39" s="177">
        <f>J35*J36</f>
        <v>1504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3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3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46"/>
      <c r="F42" s="175">
        <v>0</v>
      </c>
      <c r="G42" s="176"/>
      <c r="H42" s="143"/>
      <c r="I42" s="143"/>
      <c r="J42" s="143"/>
      <c r="K42" s="6" t="s">
        <v>48</v>
      </c>
      <c r="L42" s="146"/>
      <c r="M42" s="171">
        <f>SUM(M36+M38+M39)+M40+M41</f>
        <v>6918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46"/>
      <c r="F43" s="169">
        <v>0</v>
      </c>
      <c r="G43" s="170"/>
      <c r="H43" s="143"/>
      <c r="I43" s="143"/>
      <c r="J43" s="143"/>
      <c r="K43" s="6" t="s">
        <v>50</v>
      </c>
      <c r="L43" s="146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46"/>
      <c r="F44" s="173">
        <f>SUM(F42:G43)</f>
        <v>0</v>
      </c>
      <c r="G44" s="174"/>
      <c r="H44" s="143"/>
      <c r="I44" s="143"/>
      <c r="J44" s="143"/>
      <c r="K44" s="6"/>
      <c r="L44" s="146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46"/>
      <c r="F45" s="169">
        <v>0</v>
      </c>
      <c r="G45" s="170"/>
      <c r="H45" s="143"/>
      <c r="I45" s="143"/>
      <c r="J45" s="143"/>
      <c r="K45" s="6"/>
      <c r="L45" s="146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46"/>
      <c r="F46" s="173">
        <f>SUM(F44:G45)</f>
        <v>0</v>
      </c>
      <c r="G46" s="174"/>
      <c r="H46" s="143"/>
      <c r="I46" s="143"/>
      <c r="J46" s="143"/>
      <c r="K46" s="6"/>
      <c r="L46" s="146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46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46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46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46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46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46"/>
      <c r="F52" s="157">
        <f>+M42-F51</f>
        <v>6918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6918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42"/>
      <c r="C55" s="142"/>
      <c r="D55" s="142"/>
      <c r="E55" s="142"/>
      <c r="F55" s="142"/>
      <c r="G55" s="142"/>
      <c r="H55" s="6"/>
      <c r="I55" s="142"/>
      <c r="J55" s="142"/>
      <c r="K55" s="142"/>
      <c r="L55" s="142"/>
      <c r="M55" s="142"/>
      <c r="N55" s="144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166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70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29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7"/>
      <c r="M4" s="147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47" t="s">
        <v>2</v>
      </c>
      <c r="M5" s="147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42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7200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45"/>
      <c r="B11" s="207">
        <f>$M$9</f>
        <v>7200</v>
      </c>
      <c r="C11" s="207"/>
      <c r="D11" s="208" t="s">
        <v>157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154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42" t="s">
        <v>5</v>
      </c>
      <c r="G16" s="163" t="s">
        <v>68</v>
      </c>
      <c r="H16" s="163"/>
      <c r="I16" s="142" t="s">
        <v>14</v>
      </c>
      <c r="J16" s="18">
        <v>30</v>
      </c>
      <c r="K16" s="142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42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2</v>
      </c>
      <c r="E24" s="142" t="s">
        <v>30</v>
      </c>
      <c r="F24" s="177">
        <v>2000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42" t="s">
        <v>30</v>
      </c>
      <c r="F25" s="177">
        <v>1200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5200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42" t="s">
        <v>30</v>
      </c>
      <c r="G27" s="163" t="s">
        <v>126</v>
      </c>
      <c r="H27" s="163"/>
      <c r="I27" s="163"/>
      <c r="J27" s="23">
        <v>260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126</v>
      </c>
      <c r="D28" s="163"/>
      <c r="E28" s="163"/>
      <c r="F28" s="25" t="s">
        <v>30</v>
      </c>
      <c r="G28" s="163" t="s">
        <v>38</v>
      </c>
      <c r="H28" s="163"/>
      <c r="I28" s="163"/>
      <c r="J28" s="23">
        <v>330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83</v>
      </c>
      <c r="D29" s="163"/>
      <c r="E29" s="163"/>
      <c r="F29" s="25" t="s">
        <v>30</v>
      </c>
      <c r="G29" s="163" t="s">
        <v>83</v>
      </c>
      <c r="H29" s="163"/>
      <c r="I29" s="163"/>
      <c r="J29" s="26">
        <v>150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 t="s">
        <v>38</v>
      </c>
      <c r="D30" s="163"/>
      <c r="E30" s="163"/>
      <c r="F30" s="142" t="s">
        <v>30</v>
      </c>
      <c r="G30" s="163" t="s">
        <v>35</v>
      </c>
      <c r="H30" s="163"/>
      <c r="I30" s="163"/>
      <c r="J30" s="26">
        <v>200</v>
      </c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42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42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42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42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42" t="s">
        <v>30</v>
      </c>
      <c r="G35" s="154"/>
      <c r="H35" s="154"/>
      <c r="I35" s="154"/>
      <c r="J35" s="28">
        <f>J27+J28+J29+J30+J31+J32+J34</f>
        <v>940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1.9</v>
      </c>
      <c r="K36" s="6"/>
      <c r="L36" s="146"/>
      <c r="M36" s="180">
        <f>M25</f>
        <v>5200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42"/>
      <c r="I37" s="142"/>
      <c r="J37" s="31"/>
      <c r="K37" s="6"/>
      <c r="L37" s="143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214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43" t="s">
        <v>34</v>
      </c>
      <c r="M39" s="177">
        <f>J35*J36</f>
        <v>1786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3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3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46"/>
      <c r="F42" s="175">
        <v>0</v>
      </c>
      <c r="G42" s="176"/>
      <c r="H42" s="143"/>
      <c r="I42" s="143"/>
      <c r="J42" s="143"/>
      <c r="K42" s="6" t="s">
        <v>48</v>
      </c>
      <c r="L42" s="146"/>
      <c r="M42" s="171">
        <f>SUM(M36+M38+M39)+M40+M41</f>
        <v>7200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46"/>
      <c r="F43" s="169">
        <v>0</v>
      </c>
      <c r="G43" s="170"/>
      <c r="H43" s="143"/>
      <c r="I43" s="143"/>
      <c r="J43" s="143"/>
      <c r="K43" s="6" t="s">
        <v>50</v>
      </c>
      <c r="L43" s="146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46"/>
      <c r="F44" s="173">
        <f>SUM(F42:G43)</f>
        <v>0</v>
      </c>
      <c r="G44" s="174"/>
      <c r="H44" s="143"/>
      <c r="I44" s="143"/>
      <c r="J44" s="143"/>
      <c r="K44" s="6"/>
      <c r="L44" s="146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46"/>
      <c r="F45" s="169">
        <v>0</v>
      </c>
      <c r="G45" s="170"/>
      <c r="H45" s="143"/>
      <c r="I45" s="143"/>
      <c r="J45" s="143"/>
      <c r="K45" s="6"/>
      <c r="L45" s="146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46"/>
      <c r="F46" s="173">
        <f>SUM(F44:G45)</f>
        <v>0</v>
      </c>
      <c r="G46" s="174"/>
      <c r="H46" s="143"/>
      <c r="I46" s="143"/>
      <c r="J46" s="143"/>
      <c r="K46" s="6"/>
      <c r="L46" s="146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46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46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46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46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46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46"/>
      <c r="F52" s="157">
        <f>+M42-F51</f>
        <v>7200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7200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42"/>
      <c r="C55" s="142"/>
      <c r="D55" s="142"/>
      <c r="E55" s="142"/>
      <c r="F55" s="142"/>
      <c r="G55" s="142"/>
      <c r="H55" s="6"/>
      <c r="I55" s="142"/>
      <c r="J55" s="142"/>
      <c r="K55" s="142"/>
      <c r="L55" s="142"/>
      <c r="M55" s="142"/>
      <c r="N55" s="144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78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79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28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7"/>
      <c r="M4" s="147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47" t="s">
        <v>2</v>
      </c>
      <c r="M5" s="147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42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4598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45"/>
      <c r="B11" s="207">
        <f>$M$9</f>
        <v>4598</v>
      </c>
      <c r="C11" s="207"/>
      <c r="D11" s="208" t="s">
        <v>167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154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42" t="s">
        <v>5</v>
      </c>
      <c r="G16" s="163" t="s">
        <v>68</v>
      </c>
      <c r="H16" s="163"/>
      <c r="I16" s="142" t="s">
        <v>14</v>
      </c>
      <c r="J16" s="18">
        <v>30</v>
      </c>
      <c r="K16" s="142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42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2</v>
      </c>
      <c r="E24" s="142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42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2880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42" t="s">
        <v>30</v>
      </c>
      <c r="G27" s="163" t="s">
        <v>126</v>
      </c>
      <c r="H27" s="163"/>
      <c r="I27" s="163"/>
      <c r="J27" s="23">
        <v>260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126</v>
      </c>
      <c r="D28" s="163"/>
      <c r="E28" s="163"/>
      <c r="F28" s="25" t="s">
        <v>30</v>
      </c>
      <c r="G28" s="163" t="s">
        <v>38</v>
      </c>
      <c r="H28" s="163"/>
      <c r="I28" s="163"/>
      <c r="J28" s="23">
        <v>330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83</v>
      </c>
      <c r="D29" s="163"/>
      <c r="E29" s="163"/>
      <c r="F29" s="25" t="s">
        <v>30</v>
      </c>
      <c r="G29" s="163" t="s">
        <v>83</v>
      </c>
      <c r="H29" s="163"/>
      <c r="I29" s="163"/>
      <c r="J29" s="26">
        <v>150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 t="s">
        <v>38</v>
      </c>
      <c r="D30" s="163"/>
      <c r="E30" s="163"/>
      <c r="F30" s="142" t="s">
        <v>30</v>
      </c>
      <c r="G30" s="163" t="s">
        <v>35</v>
      </c>
      <c r="H30" s="163"/>
      <c r="I30" s="163"/>
      <c r="J30" s="26">
        <v>200</v>
      </c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42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42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42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42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42" t="s">
        <v>30</v>
      </c>
      <c r="G35" s="154"/>
      <c r="H35" s="154"/>
      <c r="I35" s="154"/>
      <c r="J35" s="28">
        <f>J27+J28+J29+J30+J31+J32+J34</f>
        <v>940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46"/>
      <c r="M36" s="180">
        <f>M25</f>
        <v>2880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42"/>
      <c r="I37" s="142"/>
      <c r="J37" s="31"/>
      <c r="K37" s="6"/>
      <c r="L37" s="143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214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43" t="s">
        <v>34</v>
      </c>
      <c r="M39" s="177">
        <f>J35*J36</f>
        <v>1504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3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3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46"/>
      <c r="F42" s="175">
        <v>0</v>
      </c>
      <c r="G42" s="176"/>
      <c r="H42" s="143"/>
      <c r="I42" s="143"/>
      <c r="J42" s="143"/>
      <c r="K42" s="6" t="s">
        <v>48</v>
      </c>
      <c r="L42" s="146"/>
      <c r="M42" s="171">
        <f>SUM(M36+M38+M39)+M40+M41</f>
        <v>4598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46"/>
      <c r="F43" s="169">
        <v>0</v>
      </c>
      <c r="G43" s="170"/>
      <c r="H43" s="143"/>
      <c r="I43" s="143"/>
      <c r="J43" s="143"/>
      <c r="K43" s="6" t="s">
        <v>50</v>
      </c>
      <c r="L43" s="146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46"/>
      <c r="F44" s="173">
        <f>SUM(F42:G43)</f>
        <v>0</v>
      </c>
      <c r="G44" s="174"/>
      <c r="H44" s="143"/>
      <c r="I44" s="143"/>
      <c r="J44" s="143"/>
      <c r="K44" s="6"/>
      <c r="L44" s="146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46"/>
      <c r="F45" s="169">
        <v>0</v>
      </c>
      <c r="G45" s="170"/>
      <c r="H45" s="143"/>
      <c r="I45" s="143"/>
      <c r="J45" s="143"/>
      <c r="K45" s="6"/>
      <c r="L45" s="146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46"/>
      <c r="F46" s="173">
        <f>SUM(F44:G45)</f>
        <v>0</v>
      </c>
      <c r="G46" s="174"/>
      <c r="H46" s="143"/>
      <c r="I46" s="143"/>
      <c r="J46" s="143"/>
      <c r="K46" s="6"/>
      <c r="L46" s="146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46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46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46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46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46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46"/>
      <c r="F52" s="157">
        <f>+M42-F51</f>
        <v>4598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4598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42"/>
      <c r="C55" s="142"/>
      <c r="D55" s="142"/>
      <c r="E55" s="142"/>
      <c r="F55" s="142"/>
      <c r="G55" s="142"/>
      <c r="H55" s="6"/>
      <c r="I55" s="142"/>
      <c r="J55" s="142"/>
      <c r="K55" s="142"/>
      <c r="L55" s="142"/>
      <c r="M55" s="142"/>
      <c r="N55" s="144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97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98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27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7"/>
      <c r="M4" s="147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47" t="s">
        <v>2</v>
      </c>
      <c r="M5" s="147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42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2880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45"/>
      <c r="B11" s="207">
        <f>$M$9</f>
        <v>2880</v>
      </c>
      <c r="C11" s="207"/>
      <c r="D11" s="208" t="s">
        <v>164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154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42" t="s">
        <v>5</v>
      </c>
      <c r="G16" s="163" t="s">
        <v>68</v>
      </c>
      <c r="H16" s="163"/>
      <c r="I16" s="142" t="s">
        <v>14</v>
      </c>
      <c r="J16" s="18">
        <v>30</v>
      </c>
      <c r="K16" s="142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42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2</v>
      </c>
      <c r="E24" s="142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42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2880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42" t="s">
        <v>30</v>
      </c>
      <c r="G27" s="163" t="s">
        <v>126</v>
      </c>
      <c r="H27" s="163"/>
      <c r="I27" s="163"/>
      <c r="J27" s="23"/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126</v>
      </c>
      <c r="D28" s="163"/>
      <c r="E28" s="163"/>
      <c r="F28" s="25" t="s">
        <v>30</v>
      </c>
      <c r="G28" s="163" t="s">
        <v>38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38</v>
      </c>
      <c r="D29" s="163"/>
      <c r="E29" s="163"/>
      <c r="F29" s="25" t="s">
        <v>30</v>
      </c>
      <c r="G29" s="163" t="s">
        <v>35</v>
      </c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42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42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42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42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42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42" t="s">
        <v>30</v>
      </c>
      <c r="G35" s="154"/>
      <c r="H35" s="154"/>
      <c r="I35" s="154"/>
      <c r="J35" s="28">
        <f>J27+J28+J29+J30+J31+J32+J34</f>
        <v>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46"/>
      <c r="M36" s="180">
        <f>M25</f>
        <v>2880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42"/>
      <c r="I37" s="142"/>
      <c r="J37" s="31"/>
      <c r="K37" s="6"/>
      <c r="L37" s="143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43" t="s">
        <v>34</v>
      </c>
      <c r="M39" s="177">
        <f>J35*J36</f>
        <v>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3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3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46"/>
      <c r="F42" s="175">
        <v>0</v>
      </c>
      <c r="G42" s="176"/>
      <c r="H42" s="143"/>
      <c r="I42" s="143"/>
      <c r="J42" s="143"/>
      <c r="K42" s="6" t="s">
        <v>48</v>
      </c>
      <c r="L42" s="146"/>
      <c r="M42" s="171">
        <f>SUM(M36+M38+M39)+M40+M41</f>
        <v>2880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46"/>
      <c r="F43" s="169">
        <v>0</v>
      </c>
      <c r="G43" s="170"/>
      <c r="H43" s="143"/>
      <c r="I43" s="143"/>
      <c r="J43" s="143"/>
      <c r="K43" s="6" t="s">
        <v>50</v>
      </c>
      <c r="L43" s="146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46"/>
      <c r="F44" s="173">
        <f>SUM(F42:G43)</f>
        <v>0</v>
      </c>
      <c r="G44" s="174"/>
      <c r="H44" s="143"/>
      <c r="I44" s="143"/>
      <c r="J44" s="143"/>
      <c r="K44" s="6"/>
      <c r="L44" s="146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46"/>
      <c r="F45" s="169">
        <v>0</v>
      </c>
      <c r="G45" s="170"/>
      <c r="H45" s="143"/>
      <c r="I45" s="143"/>
      <c r="J45" s="143"/>
      <c r="K45" s="6"/>
      <c r="L45" s="146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46"/>
      <c r="F46" s="173">
        <f>SUM(F44:G45)</f>
        <v>0</v>
      </c>
      <c r="G46" s="174"/>
      <c r="H46" s="143"/>
      <c r="I46" s="143"/>
      <c r="J46" s="143"/>
      <c r="K46" s="6"/>
      <c r="L46" s="146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46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46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46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46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46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46"/>
      <c r="F52" s="157">
        <f>+M42-F51</f>
        <v>2880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2880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42"/>
      <c r="C55" s="142"/>
      <c r="D55" s="142"/>
      <c r="E55" s="142"/>
      <c r="F55" s="142"/>
      <c r="G55" s="142"/>
      <c r="H55" s="6"/>
      <c r="I55" s="142"/>
      <c r="J55" s="142"/>
      <c r="K55" s="142"/>
      <c r="L55" s="142"/>
      <c r="M55" s="142"/>
      <c r="N55" s="144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100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163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26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7"/>
      <c r="M4" s="147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47" t="s">
        <v>2</v>
      </c>
      <c r="M5" s="147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42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640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45"/>
      <c r="B11" s="207">
        <f>$M$9</f>
        <v>640</v>
      </c>
      <c r="C11" s="207"/>
      <c r="D11" s="208" t="s">
        <v>102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145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42" t="s">
        <v>5</v>
      </c>
      <c r="G16" s="163" t="s">
        <v>68</v>
      </c>
      <c r="H16" s="163"/>
      <c r="I16" s="142" t="s">
        <v>14</v>
      </c>
      <c r="J16" s="18">
        <v>29</v>
      </c>
      <c r="K16" s="142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42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142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42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640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42" t="s">
        <v>30</v>
      </c>
      <c r="G27" s="163" t="s">
        <v>126</v>
      </c>
      <c r="H27" s="163"/>
      <c r="I27" s="163"/>
      <c r="J27" s="23"/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126</v>
      </c>
      <c r="D28" s="163"/>
      <c r="E28" s="163"/>
      <c r="F28" s="25" t="s">
        <v>30</v>
      </c>
      <c r="G28" s="163" t="s">
        <v>35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/>
      <c r="D29" s="163"/>
      <c r="E29" s="163"/>
      <c r="F29" s="25" t="s">
        <v>30</v>
      </c>
      <c r="G29" s="163"/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42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42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42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42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42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42" t="s">
        <v>30</v>
      </c>
      <c r="G35" s="154"/>
      <c r="H35" s="154"/>
      <c r="I35" s="154"/>
      <c r="J35" s="28">
        <f>J27+J28+J29+J30+J31+J32+J34</f>
        <v>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46"/>
      <c r="M36" s="180">
        <f>M25</f>
        <v>640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42"/>
      <c r="I37" s="142"/>
      <c r="J37" s="31"/>
      <c r="K37" s="6"/>
      <c r="L37" s="143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43" t="s">
        <v>34</v>
      </c>
      <c r="M39" s="177">
        <f>J35*J36</f>
        <v>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3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3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46"/>
      <c r="F42" s="175">
        <v>0</v>
      </c>
      <c r="G42" s="176"/>
      <c r="H42" s="143"/>
      <c r="I42" s="143"/>
      <c r="J42" s="143"/>
      <c r="K42" s="6" t="s">
        <v>48</v>
      </c>
      <c r="L42" s="146"/>
      <c r="M42" s="171">
        <f>SUM(M36+M38+M39)+M40+M41</f>
        <v>640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46"/>
      <c r="F43" s="169">
        <v>0</v>
      </c>
      <c r="G43" s="170"/>
      <c r="H43" s="143"/>
      <c r="I43" s="143"/>
      <c r="J43" s="143"/>
      <c r="K43" s="6" t="s">
        <v>50</v>
      </c>
      <c r="L43" s="146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46"/>
      <c r="F44" s="173">
        <f>SUM(F42:G43)</f>
        <v>0</v>
      </c>
      <c r="G44" s="174"/>
      <c r="H44" s="143"/>
      <c r="I44" s="143"/>
      <c r="J44" s="143"/>
      <c r="K44" s="6"/>
      <c r="L44" s="146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46"/>
      <c r="F45" s="169">
        <v>0</v>
      </c>
      <c r="G45" s="170"/>
      <c r="H45" s="143"/>
      <c r="I45" s="143"/>
      <c r="J45" s="143"/>
      <c r="K45" s="6"/>
      <c r="L45" s="146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46"/>
      <c r="F46" s="173">
        <f>SUM(F44:G45)</f>
        <v>0</v>
      </c>
      <c r="G46" s="174"/>
      <c r="H46" s="143"/>
      <c r="I46" s="143"/>
      <c r="J46" s="143"/>
      <c r="K46" s="6"/>
      <c r="L46" s="146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46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46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46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46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46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46"/>
      <c r="F52" s="157">
        <f>+M42-F51</f>
        <v>640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640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42"/>
      <c r="C55" s="142"/>
      <c r="D55" s="142"/>
      <c r="E55" s="142"/>
      <c r="F55" s="142"/>
      <c r="G55" s="142"/>
      <c r="H55" s="6"/>
      <c r="I55" s="142"/>
      <c r="J55" s="142"/>
      <c r="K55" s="142"/>
      <c r="L55" s="142"/>
      <c r="M55" s="142"/>
      <c r="N55" s="144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158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159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25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7"/>
      <c r="M4" s="147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47" t="s">
        <v>2</v>
      </c>
      <c r="M5" s="147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42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1760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45"/>
      <c r="B11" s="207">
        <f>$M$9</f>
        <v>1760</v>
      </c>
      <c r="C11" s="207"/>
      <c r="D11" s="208" t="s">
        <v>137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136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42" t="s">
        <v>5</v>
      </c>
      <c r="G16" s="163" t="s">
        <v>68</v>
      </c>
      <c r="H16" s="163"/>
      <c r="I16" s="142" t="s">
        <v>14</v>
      </c>
      <c r="J16" s="18">
        <v>29</v>
      </c>
      <c r="K16" s="142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42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1</v>
      </c>
      <c r="E24" s="142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42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1760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42" t="s">
        <v>30</v>
      </c>
      <c r="G27" s="163" t="s">
        <v>126</v>
      </c>
      <c r="H27" s="163"/>
      <c r="I27" s="163"/>
      <c r="J27" s="23"/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126</v>
      </c>
      <c r="D28" s="163"/>
      <c r="E28" s="163"/>
      <c r="F28" s="25" t="s">
        <v>30</v>
      </c>
      <c r="G28" s="163" t="s">
        <v>35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/>
      <c r="D29" s="163"/>
      <c r="E29" s="163"/>
      <c r="F29" s="25" t="s">
        <v>30</v>
      </c>
      <c r="G29" s="163"/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42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42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42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42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42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42" t="s">
        <v>30</v>
      </c>
      <c r="G35" s="154"/>
      <c r="H35" s="154"/>
      <c r="I35" s="154"/>
      <c r="J35" s="28">
        <f>J27+J28+J29+J30+J31+J32+J34</f>
        <v>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46"/>
      <c r="M36" s="180">
        <f>M25</f>
        <v>1760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42"/>
      <c r="I37" s="142"/>
      <c r="J37" s="31"/>
      <c r="K37" s="6"/>
      <c r="L37" s="143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43" t="s">
        <v>34</v>
      </c>
      <c r="M39" s="177">
        <f>J35*J36</f>
        <v>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3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3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46"/>
      <c r="F42" s="175">
        <v>0</v>
      </c>
      <c r="G42" s="176"/>
      <c r="H42" s="143"/>
      <c r="I42" s="143"/>
      <c r="J42" s="143"/>
      <c r="K42" s="6" t="s">
        <v>48</v>
      </c>
      <c r="L42" s="146"/>
      <c r="M42" s="171">
        <f>SUM(M36+M38+M39)+M40+M41</f>
        <v>1760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46"/>
      <c r="F43" s="169">
        <v>0</v>
      </c>
      <c r="G43" s="170"/>
      <c r="H43" s="143"/>
      <c r="I43" s="143"/>
      <c r="J43" s="143"/>
      <c r="K43" s="6" t="s">
        <v>50</v>
      </c>
      <c r="L43" s="146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46"/>
      <c r="F44" s="173">
        <f>SUM(F42:G43)</f>
        <v>0</v>
      </c>
      <c r="G44" s="174"/>
      <c r="H44" s="143"/>
      <c r="I44" s="143"/>
      <c r="J44" s="143"/>
      <c r="K44" s="6"/>
      <c r="L44" s="146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46"/>
      <c r="F45" s="169">
        <v>0</v>
      </c>
      <c r="G45" s="170"/>
      <c r="H45" s="143"/>
      <c r="I45" s="143"/>
      <c r="J45" s="143"/>
      <c r="K45" s="6"/>
      <c r="L45" s="146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46"/>
      <c r="F46" s="173">
        <f>SUM(F44:G45)</f>
        <v>0</v>
      </c>
      <c r="G46" s="174"/>
      <c r="H46" s="143"/>
      <c r="I46" s="143"/>
      <c r="J46" s="143"/>
      <c r="K46" s="6"/>
      <c r="L46" s="146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46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46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46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46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46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46"/>
      <c r="F52" s="157">
        <f>+M42-F51</f>
        <v>1760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1760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42"/>
      <c r="C55" s="142"/>
      <c r="D55" s="142"/>
      <c r="E55" s="142"/>
      <c r="F55" s="142"/>
      <c r="G55" s="142"/>
      <c r="H55" s="6"/>
      <c r="I55" s="142"/>
      <c r="J55" s="142"/>
      <c r="K55" s="142"/>
      <c r="L55" s="142"/>
      <c r="M55" s="142"/>
      <c r="N55" s="144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158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159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24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7"/>
      <c r="M4" s="147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47" t="s">
        <v>2</v>
      </c>
      <c r="M5" s="147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24</v>
      </c>
      <c r="K8" s="142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1600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45"/>
      <c r="B11" s="207">
        <f>$M$9</f>
        <v>1600</v>
      </c>
      <c r="C11" s="207"/>
      <c r="D11" s="208" t="s">
        <v>162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145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42" t="s">
        <v>5</v>
      </c>
      <c r="G16" s="163" t="s">
        <v>68</v>
      </c>
      <c r="H16" s="163"/>
      <c r="I16" s="142" t="s">
        <v>14</v>
      </c>
      <c r="J16" s="18">
        <v>29</v>
      </c>
      <c r="K16" s="142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42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142" t="s">
        <v>30</v>
      </c>
      <c r="F24" s="177">
        <v>1280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42" t="s">
        <v>30</v>
      </c>
      <c r="F25" s="177">
        <v>880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880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42" t="s">
        <v>30</v>
      </c>
      <c r="G27" s="163" t="s">
        <v>38</v>
      </c>
      <c r="H27" s="163"/>
      <c r="I27" s="163"/>
      <c r="J27" s="23">
        <v>200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83</v>
      </c>
      <c r="D28" s="163"/>
      <c r="E28" s="163"/>
      <c r="F28" s="25" t="s">
        <v>30</v>
      </c>
      <c r="G28" s="163" t="s">
        <v>83</v>
      </c>
      <c r="H28" s="163"/>
      <c r="I28" s="163"/>
      <c r="J28" s="23">
        <v>50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126</v>
      </c>
      <c r="D29" s="163"/>
      <c r="E29" s="163"/>
      <c r="F29" s="25" t="s">
        <v>30</v>
      </c>
      <c r="G29" s="163" t="s">
        <v>38</v>
      </c>
      <c r="H29" s="163"/>
      <c r="I29" s="163"/>
      <c r="J29" s="26">
        <v>200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42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42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42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42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42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42" t="s">
        <v>30</v>
      </c>
      <c r="G35" s="154"/>
      <c r="H35" s="154"/>
      <c r="I35" s="154"/>
      <c r="J35" s="28">
        <f>J27+J28+J29+J30+J31+J32+J34</f>
        <v>450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46"/>
      <c r="M36" s="180">
        <f>M25</f>
        <v>880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42"/>
      <c r="I37" s="142"/>
      <c r="J37" s="31"/>
      <c r="K37" s="6"/>
      <c r="L37" s="143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43" t="s">
        <v>34</v>
      </c>
      <c r="M39" s="177">
        <f>J35*J36</f>
        <v>720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3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3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46"/>
      <c r="F42" s="175">
        <v>0</v>
      </c>
      <c r="G42" s="176"/>
      <c r="H42" s="143"/>
      <c r="I42" s="143"/>
      <c r="J42" s="143"/>
      <c r="K42" s="6" t="s">
        <v>48</v>
      </c>
      <c r="L42" s="146"/>
      <c r="M42" s="171">
        <f>SUM(M36+M38+M39)+M40+M41</f>
        <v>1600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46"/>
      <c r="F43" s="169">
        <v>0</v>
      </c>
      <c r="G43" s="170"/>
      <c r="H43" s="143"/>
      <c r="I43" s="143"/>
      <c r="J43" s="143"/>
      <c r="K43" s="6" t="s">
        <v>50</v>
      </c>
      <c r="L43" s="146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46"/>
      <c r="F44" s="173">
        <f>SUM(F42:G43)</f>
        <v>0</v>
      </c>
      <c r="G44" s="174"/>
      <c r="H44" s="143"/>
      <c r="I44" s="143"/>
      <c r="J44" s="143"/>
      <c r="K44" s="6"/>
      <c r="L44" s="146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46"/>
      <c r="F45" s="169">
        <v>0</v>
      </c>
      <c r="G45" s="170"/>
      <c r="H45" s="143"/>
      <c r="I45" s="143"/>
      <c r="J45" s="143"/>
      <c r="K45" s="6"/>
      <c r="L45" s="146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46"/>
      <c r="F46" s="173">
        <f>SUM(F44:G45)</f>
        <v>0</v>
      </c>
      <c r="G46" s="174"/>
      <c r="H46" s="143"/>
      <c r="I46" s="143"/>
      <c r="J46" s="143"/>
      <c r="K46" s="6"/>
      <c r="L46" s="146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46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46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46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46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46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46"/>
      <c r="F52" s="157">
        <f>+M42-F51</f>
        <v>1600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1600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42"/>
      <c r="C55" s="142"/>
      <c r="D55" s="142"/>
      <c r="E55" s="142"/>
      <c r="F55" s="142"/>
      <c r="G55" s="142"/>
      <c r="H55" s="6"/>
      <c r="I55" s="142"/>
      <c r="J55" s="142"/>
      <c r="K55" s="142"/>
      <c r="L55" s="142"/>
      <c r="M55" s="142"/>
      <c r="N55" s="144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160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161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23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7"/>
      <c r="M4" s="147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47" t="s">
        <v>2</v>
      </c>
      <c r="M5" s="147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42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3580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45"/>
      <c r="B11" s="207">
        <f>$M$9</f>
        <v>3580</v>
      </c>
      <c r="C11" s="207"/>
      <c r="D11" s="208" t="s">
        <v>165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136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42" t="s">
        <v>5</v>
      </c>
      <c r="G16" s="163" t="s">
        <v>68</v>
      </c>
      <c r="H16" s="163"/>
      <c r="I16" s="142" t="s">
        <v>14</v>
      </c>
      <c r="J16" s="18">
        <v>29</v>
      </c>
      <c r="K16" s="142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42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1</v>
      </c>
      <c r="E24" s="142" t="s">
        <v>30</v>
      </c>
      <c r="F24" s="177">
        <v>1280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42" t="s">
        <v>30</v>
      </c>
      <c r="F25" s="177">
        <v>880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2160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42" t="s">
        <v>30</v>
      </c>
      <c r="G27" s="163" t="s">
        <v>126</v>
      </c>
      <c r="H27" s="163"/>
      <c r="I27" s="163"/>
      <c r="J27" s="23">
        <v>260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83</v>
      </c>
      <c r="D28" s="163"/>
      <c r="E28" s="163"/>
      <c r="F28" s="25" t="s">
        <v>30</v>
      </c>
      <c r="G28" s="163" t="s">
        <v>83</v>
      </c>
      <c r="H28" s="163"/>
      <c r="I28" s="163"/>
      <c r="J28" s="23">
        <v>100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126</v>
      </c>
      <c r="D29" s="163"/>
      <c r="E29" s="163"/>
      <c r="F29" s="25" t="s">
        <v>30</v>
      </c>
      <c r="G29" s="163" t="s">
        <v>35</v>
      </c>
      <c r="H29" s="163"/>
      <c r="I29" s="163"/>
      <c r="J29" s="26">
        <v>260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42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42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42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42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42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42" t="s">
        <v>30</v>
      </c>
      <c r="G35" s="154"/>
      <c r="H35" s="154"/>
      <c r="I35" s="154"/>
      <c r="J35" s="28">
        <f>J27+J28+J29+J30+J31+J32+J34</f>
        <v>620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46"/>
      <c r="M36" s="180">
        <f>M25</f>
        <v>2160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42"/>
      <c r="I37" s="142"/>
      <c r="J37" s="31"/>
      <c r="K37" s="6"/>
      <c r="L37" s="143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428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43" t="s">
        <v>34</v>
      </c>
      <c r="M39" s="177">
        <f>J35*J36</f>
        <v>992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3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3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46"/>
      <c r="F42" s="175">
        <v>0</v>
      </c>
      <c r="G42" s="176"/>
      <c r="H42" s="143"/>
      <c r="I42" s="143"/>
      <c r="J42" s="143"/>
      <c r="K42" s="6" t="s">
        <v>48</v>
      </c>
      <c r="L42" s="146"/>
      <c r="M42" s="171">
        <f>SUM(M36+M38+M39)+M40+M41</f>
        <v>3580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46"/>
      <c r="F43" s="169">
        <v>0</v>
      </c>
      <c r="G43" s="170"/>
      <c r="H43" s="143"/>
      <c r="I43" s="143"/>
      <c r="J43" s="143"/>
      <c r="K43" s="6" t="s">
        <v>50</v>
      </c>
      <c r="L43" s="146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46"/>
      <c r="F44" s="173">
        <f>SUM(F42:G43)</f>
        <v>0</v>
      </c>
      <c r="G44" s="174"/>
      <c r="H44" s="143"/>
      <c r="I44" s="143"/>
      <c r="J44" s="143"/>
      <c r="K44" s="6"/>
      <c r="L44" s="146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46"/>
      <c r="F45" s="169">
        <v>0</v>
      </c>
      <c r="G45" s="170"/>
      <c r="H45" s="143"/>
      <c r="I45" s="143"/>
      <c r="J45" s="143"/>
      <c r="K45" s="6"/>
      <c r="L45" s="146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46"/>
      <c r="F46" s="173">
        <f>SUM(F44:G45)</f>
        <v>0</v>
      </c>
      <c r="G46" s="174"/>
      <c r="H46" s="143"/>
      <c r="I46" s="143"/>
      <c r="J46" s="143"/>
      <c r="K46" s="6"/>
      <c r="L46" s="146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46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46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46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46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46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46"/>
      <c r="F52" s="157">
        <f>+M42-F51</f>
        <v>3580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3580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42"/>
      <c r="C55" s="142"/>
      <c r="D55" s="142"/>
      <c r="E55" s="142"/>
      <c r="F55" s="142"/>
      <c r="G55" s="142"/>
      <c r="H55" s="6"/>
      <c r="I55" s="142"/>
      <c r="J55" s="142"/>
      <c r="K55" s="142"/>
      <c r="L55" s="142"/>
      <c r="M55" s="142"/>
      <c r="N55" s="144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160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161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22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18"/>
      <c r="M4" s="118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18" t="s">
        <v>2</v>
      </c>
      <c r="M5" s="118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19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3628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21"/>
      <c r="B11" s="207">
        <f>$M$9</f>
        <v>3628</v>
      </c>
      <c r="C11" s="207"/>
      <c r="D11" s="208" t="s">
        <v>139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136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19" t="s">
        <v>5</v>
      </c>
      <c r="G16" s="163" t="s">
        <v>68</v>
      </c>
      <c r="H16" s="163"/>
      <c r="I16" s="119" t="s">
        <v>14</v>
      </c>
      <c r="J16" s="18">
        <v>29</v>
      </c>
      <c r="K16" s="119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19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1</v>
      </c>
      <c r="E24" s="119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19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1760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19" t="s">
        <v>30</v>
      </c>
      <c r="G27" s="163" t="s">
        <v>126</v>
      </c>
      <c r="H27" s="163"/>
      <c r="I27" s="163"/>
      <c r="J27" s="23">
        <v>260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83</v>
      </c>
      <c r="D28" s="163"/>
      <c r="E28" s="163"/>
      <c r="F28" s="25" t="s">
        <v>30</v>
      </c>
      <c r="G28" s="163" t="s">
        <v>83</v>
      </c>
      <c r="H28" s="163"/>
      <c r="I28" s="163"/>
      <c r="J28" s="23">
        <v>200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126</v>
      </c>
      <c r="D29" s="163"/>
      <c r="E29" s="163"/>
      <c r="F29" s="25" t="s">
        <v>30</v>
      </c>
      <c r="G29" s="163" t="s">
        <v>35</v>
      </c>
      <c r="H29" s="163"/>
      <c r="I29" s="163"/>
      <c r="J29" s="26">
        <v>260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19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19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19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19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19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19" t="s">
        <v>30</v>
      </c>
      <c r="G35" s="154"/>
      <c r="H35" s="154"/>
      <c r="I35" s="154"/>
      <c r="J35" s="28">
        <f>J27+J28+J29+J30+J31+J32+J34</f>
        <v>720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2</v>
      </c>
      <c r="K36" s="6"/>
      <c r="L36" s="122"/>
      <c r="M36" s="180">
        <f>M25</f>
        <v>1760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19"/>
      <c r="I37" s="119"/>
      <c r="J37" s="31"/>
      <c r="K37" s="6"/>
      <c r="L37" s="123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214+214</f>
        <v>428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23" t="s">
        <v>34</v>
      </c>
      <c r="M39" s="177">
        <f>J35*J36</f>
        <v>1440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23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23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22"/>
      <c r="F42" s="175">
        <v>0</v>
      </c>
      <c r="G42" s="176"/>
      <c r="H42" s="123"/>
      <c r="I42" s="123"/>
      <c r="J42" s="123"/>
      <c r="K42" s="6" t="s">
        <v>48</v>
      </c>
      <c r="L42" s="122"/>
      <c r="M42" s="171">
        <f>SUM(M36+M38+M39)+M40+M41</f>
        <v>3628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22"/>
      <c r="F43" s="169">
        <v>0</v>
      </c>
      <c r="G43" s="170"/>
      <c r="H43" s="123"/>
      <c r="I43" s="123"/>
      <c r="J43" s="123"/>
      <c r="K43" s="6" t="s">
        <v>50</v>
      </c>
      <c r="L43" s="122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22"/>
      <c r="F44" s="173">
        <f>SUM(F42:G43)</f>
        <v>0</v>
      </c>
      <c r="G44" s="174"/>
      <c r="H44" s="123"/>
      <c r="I44" s="123"/>
      <c r="J44" s="123"/>
      <c r="K44" s="6"/>
      <c r="L44" s="122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22"/>
      <c r="F45" s="169">
        <v>0</v>
      </c>
      <c r="G45" s="170"/>
      <c r="H45" s="123"/>
      <c r="I45" s="123"/>
      <c r="J45" s="123"/>
      <c r="K45" s="6"/>
      <c r="L45" s="122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22"/>
      <c r="F46" s="173">
        <f>SUM(F44:G45)</f>
        <v>0</v>
      </c>
      <c r="G46" s="174"/>
      <c r="H46" s="123"/>
      <c r="I46" s="123"/>
      <c r="J46" s="123"/>
      <c r="K46" s="6"/>
      <c r="L46" s="122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22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22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22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22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22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22"/>
      <c r="F52" s="157">
        <f>+M42-F51</f>
        <v>3628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3628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19"/>
      <c r="C55" s="119"/>
      <c r="D55" s="119"/>
      <c r="E55" s="119"/>
      <c r="F55" s="119"/>
      <c r="G55" s="119"/>
      <c r="H55" s="6"/>
      <c r="I55" s="119"/>
      <c r="J55" s="119"/>
      <c r="K55" s="119"/>
      <c r="L55" s="119"/>
      <c r="M55" s="119"/>
      <c r="N55" s="120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138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98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39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5"/>
      <c r="M4" s="135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5" t="s">
        <v>2</v>
      </c>
      <c r="M5" s="135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28</v>
      </c>
      <c r="K8" s="130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2000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33"/>
      <c r="B11" s="207">
        <f>$M$9</f>
        <v>2000</v>
      </c>
      <c r="C11" s="207"/>
      <c r="D11" s="208" t="s">
        <v>143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136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30" t="s">
        <v>5</v>
      </c>
      <c r="G16" s="163" t="s">
        <v>68</v>
      </c>
      <c r="H16" s="163"/>
      <c r="I16" s="130" t="s">
        <v>14</v>
      </c>
      <c r="J16" s="18">
        <v>29</v>
      </c>
      <c r="K16" s="130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30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1</v>
      </c>
      <c r="E24" s="130" t="s">
        <v>30</v>
      </c>
      <c r="F24" s="177">
        <v>2000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/>
      <c r="E25" s="130" t="s">
        <v>30</v>
      </c>
      <c r="F25" s="177">
        <v>1200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2000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30" t="s">
        <v>30</v>
      </c>
      <c r="G27" s="163" t="s">
        <v>126</v>
      </c>
      <c r="H27" s="163"/>
      <c r="I27" s="163"/>
      <c r="J27" s="23"/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126</v>
      </c>
      <c r="D28" s="163"/>
      <c r="E28" s="163"/>
      <c r="F28" s="25" t="s">
        <v>30</v>
      </c>
      <c r="G28" s="163" t="s">
        <v>35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/>
      <c r="D29" s="163"/>
      <c r="E29" s="163"/>
      <c r="F29" s="25" t="s">
        <v>30</v>
      </c>
      <c r="G29" s="163"/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30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30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30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30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30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30" t="s">
        <v>30</v>
      </c>
      <c r="G35" s="154"/>
      <c r="H35" s="154"/>
      <c r="I35" s="154"/>
      <c r="J35" s="28">
        <f>J27+J28+J29+J30+J31+J32+J34</f>
        <v>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34"/>
      <c r="M36" s="180">
        <f>M25</f>
        <v>2000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30"/>
      <c r="I37" s="130"/>
      <c r="J37" s="31"/>
      <c r="K37" s="6"/>
      <c r="L37" s="131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31" t="s">
        <v>34</v>
      </c>
      <c r="M39" s="177">
        <f>J35*J36</f>
        <v>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31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31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34"/>
      <c r="F42" s="175">
        <v>0</v>
      </c>
      <c r="G42" s="176"/>
      <c r="H42" s="131"/>
      <c r="I42" s="131"/>
      <c r="J42" s="131"/>
      <c r="K42" s="6" t="s">
        <v>48</v>
      </c>
      <c r="L42" s="134"/>
      <c r="M42" s="171">
        <f>SUM(M36+M38+M39)+M40+M41</f>
        <v>2000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34"/>
      <c r="F43" s="169">
        <v>0</v>
      </c>
      <c r="G43" s="170"/>
      <c r="H43" s="131"/>
      <c r="I43" s="131"/>
      <c r="J43" s="131"/>
      <c r="K43" s="6" t="s">
        <v>50</v>
      </c>
      <c r="L43" s="134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34"/>
      <c r="F44" s="173">
        <f>SUM(F42:G43)</f>
        <v>0</v>
      </c>
      <c r="G44" s="174"/>
      <c r="H44" s="131"/>
      <c r="I44" s="131"/>
      <c r="J44" s="131"/>
      <c r="K44" s="6"/>
      <c r="L44" s="134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34"/>
      <c r="F45" s="169">
        <v>0</v>
      </c>
      <c r="G45" s="170"/>
      <c r="H45" s="131"/>
      <c r="I45" s="131"/>
      <c r="J45" s="131"/>
      <c r="K45" s="6"/>
      <c r="L45" s="134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34"/>
      <c r="F46" s="173">
        <f>SUM(F44:G45)</f>
        <v>0</v>
      </c>
      <c r="G46" s="174"/>
      <c r="H46" s="131"/>
      <c r="I46" s="131"/>
      <c r="J46" s="131"/>
      <c r="K46" s="6"/>
      <c r="L46" s="134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34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34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34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34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34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34"/>
      <c r="F52" s="157">
        <f>+M42-F51</f>
        <v>2000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2000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30"/>
      <c r="C55" s="130"/>
      <c r="D55" s="130"/>
      <c r="E55" s="130"/>
      <c r="F55" s="130"/>
      <c r="G55" s="130"/>
      <c r="H55" s="6"/>
      <c r="I55" s="130"/>
      <c r="J55" s="130"/>
      <c r="K55" s="130"/>
      <c r="L55" s="130"/>
      <c r="M55" s="130"/>
      <c r="N55" s="132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76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70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21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18"/>
      <c r="M4" s="118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18" t="s">
        <v>2</v>
      </c>
      <c r="M5" s="118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19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1760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21"/>
      <c r="B11" s="207">
        <f>$M$9</f>
        <v>1760</v>
      </c>
      <c r="C11" s="207"/>
      <c r="D11" s="208" t="s">
        <v>137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136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19" t="s">
        <v>5</v>
      </c>
      <c r="G16" s="163" t="s">
        <v>68</v>
      </c>
      <c r="H16" s="163"/>
      <c r="I16" s="119" t="s">
        <v>14</v>
      </c>
      <c r="J16" s="18">
        <v>29</v>
      </c>
      <c r="K16" s="119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19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1</v>
      </c>
      <c r="E24" s="119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19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1760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19" t="s">
        <v>30</v>
      </c>
      <c r="G27" s="163" t="s">
        <v>126</v>
      </c>
      <c r="H27" s="163"/>
      <c r="I27" s="163"/>
      <c r="J27" s="23"/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126</v>
      </c>
      <c r="D28" s="163"/>
      <c r="E28" s="163"/>
      <c r="F28" s="25" t="s">
        <v>30</v>
      </c>
      <c r="G28" s="163" t="s">
        <v>35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/>
      <c r="D29" s="163"/>
      <c r="E29" s="163"/>
      <c r="F29" s="25" t="s">
        <v>30</v>
      </c>
      <c r="G29" s="163"/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19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19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19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19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19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19" t="s">
        <v>30</v>
      </c>
      <c r="G35" s="154"/>
      <c r="H35" s="154"/>
      <c r="I35" s="154"/>
      <c r="J35" s="28">
        <f>J27+J28+J29+J30+J31+J32+J34</f>
        <v>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22"/>
      <c r="M36" s="180">
        <f>M25</f>
        <v>1760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19"/>
      <c r="I37" s="119"/>
      <c r="J37" s="31"/>
      <c r="K37" s="6"/>
      <c r="L37" s="123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23" t="s">
        <v>34</v>
      </c>
      <c r="M39" s="177">
        <f>J35*J36</f>
        <v>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23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23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22"/>
      <c r="F42" s="175">
        <v>0</v>
      </c>
      <c r="G42" s="176"/>
      <c r="H42" s="123"/>
      <c r="I42" s="123"/>
      <c r="J42" s="123"/>
      <c r="K42" s="6" t="s">
        <v>48</v>
      </c>
      <c r="L42" s="122"/>
      <c r="M42" s="171">
        <f>SUM(M36+M38+M39)+M40+M41</f>
        <v>1760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22"/>
      <c r="F43" s="169">
        <v>0</v>
      </c>
      <c r="G43" s="170"/>
      <c r="H43" s="123"/>
      <c r="I43" s="123"/>
      <c r="J43" s="123"/>
      <c r="K43" s="6" t="s">
        <v>50</v>
      </c>
      <c r="L43" s="122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22"/>
      <c r="F44" s="173">
        <f>SUM(F42:G43)</f>
        <v>0</v>
      </c>
      <c r="G44" s="174"/>
      <c r="H44" s="123"/>
      <c r="I44" s="123"/>
      <c r="J44" s="123"/>
      <c r="K44" s="6"/>
      <c r="L44" s="122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22"/>
      <c r="F45" s="169">
        <v>0</v>
      </c>
      <c r="G45" s="170"/>
      <c r="H45" s="123"/>
      <c r="I45" s="123"/>
      <c r="J45" s="123"/>
      <c r="K45" s="6"/>
      <c r="L45" s="122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22"/>
      <c r="F46" s="173">
        <f>SUM(F44:G45)</f>
        <v>0</v>
      </c>
      <c r="G46" s="174"/>
      <c r="H46" s="123"/>
      <c r="I46" s="123"/>
      <c r="J46" s="123"/>
      <c r="K46" s="6"/>
      <c r="L46" s="122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22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22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22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22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22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22"/>
      <c r="F52" s="157">
        <f>+M42-F51</f>
        <v>1760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1760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19"/>
      <c r="C55" s="119"/>
      <c r="D55" s="119"/>
      <c r="E55" s="119"/>
      <c r="F55" s="119"/>
      <c r="G55" s="119"/>
      <c r="H55" s="6"/>
      <c r="I55" s="119"/>
      <c r="J55" s="119"/>
      <c r="K55" s="119"/>
      <c r="L55" s="119"/>
      <c r="M55" s="119"/>
      <c r="N55" s="120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84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85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20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17"/>
      <c r="M4" s="117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17" t="s">
        <v>2</v>
      </c>
      <c r="M5" s="117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12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9624.4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15"/>
      <c r="B11" s="207">
        <f>$M$9</f>
        <v>9624.4</v>
      </c>
      <c r="C11" s="207"/>
      <c r="D11" s="208" t="s">
        <v>135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130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30</v>
      </c>
      <c r="F16" s="112" t="s">
        <v>5</v>
      </c>
      <c r="G16" s="163" t="s">
        <v>68</v>
      </c>
      <c r="H16" s="163"/>
      <c r="I16" s="112" t="s">
        <v>14</v>
      </c>
      <c r="J16" s="18">
        <v>4</v>
      </c>
      <c r="K16" s="112" t="s">
        <v>15</v>
      </c>
      <c r="L16" s="163" t="s">
        <v>131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12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4</v>
      </c>
      <c r="E24" s="112" t="s">
        <v>30</v>
      </c>
      <c r="F24" s="177">
        <v>1200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12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5440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12" t="s">
        <v>30</v>
      </c>
      <c r="G27" s="163" t="s">
        <v>132</v>
      </c>
      <c r="H27" s="163"/>
      <c r="I27" s="163"/>
      <c r="J27" s="23">
        <v>708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83</v>
      </c>
      <c r="D28" s="163"/>
      <c r="E28" s="163"/>
      <c r="F28" s="112" t="s">
        <v>30</v>
      </c>
      <c r="G28" s="163" t="s">
        <v>83</v>
      </c>
      <c r="H28" s="163"/>
      <c r="I28" s="163"/>
      <c r="J28" s="23">
        <v>200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132</v>
      </c>
      <c r="D29" s="163"/>
      <c r="E29" s="163"/>
      <c r="F29" s="112" t="s">
        <v>30</v>
      </c>
      <c r="G29" s="163" t="s">
        <v>35</v>
      </c>
      <c r="H29" s="163"/>
      <c r="I29" s="163"/>
      <c r="J29" s="26">
        <v>708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79"/>
      <c r="D30" s="179"/>
      <c r="E30" s="179"/>
      <c r="F30" s="112" t="s">
        <v>30</v>
      </c>
      <c r="G30" s="179"/>
      <c r="H30" s="179"/>
      <c r="I30" s="179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12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12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12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12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12" t="s">
        <v>30</v>
      </c>
      <c r="G35" s="154"/>
      <c r="H35" s="154"/>
      <c r="I35" s="154"/>
      <c r="J35" s="28">
        <f>J27+J28+J29+J30+J31+J32+J34</f>
        <v>1616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1.9</v>
      </c>
      <c r="K36" s="6"/>
      <c r="L36" s="116"/>
      <c r="M36" s="180">
        <f>M25</f>
        <v>5440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12"/>
      <c r="I37" s="112"/>
      <c r="J37" s="31"/>
      <c r="K37" s="6"/>
      <c r="L37" s="113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557+557</f>
        <v>1114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13" t="s">
        <v>34</v>
      </c>
      <c r="M39" s="177">
        <f>J35*J36</f>
        <v>3070.3999999999996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13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13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16"/>
      <c r="F42" s="175">
        <v>0</v>
      </c>
      <c r="G42" s="176"/>
      <c r="H42" s="113"/>
      <c r="I42" s="113"/>
      <c r="J42" s="113"/>
      <c r="K42" s="6" t="s">
        <v>48</v>
      </c>
      <c r="L42" s="116"/>
      <c r="M42" s="171">
        <f>SUM(M36+M38+M39)+M40+M41</f>
        <v>9624.4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16"/>
      <c r="F43" s="169">
        <v>0</v>
      </c>
      <c r="G43" s="170"/>
      <c r="H43" s="113"/>
      <c r="I43" s="113"/>
      <c r="J43" s="113"/>
      <c r="K43" s="6" t="s">
        <v>50</v>
      </c>
      <c r="L43" s="116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16"/>
      <c r="F44" s="173">
        <f>SUM(F42:G43)</f>
        <v>0</v>
      </c>
      <c r="G44" s="174"/>
      <c r="H44" s="113"/>
      <c r="I44" s="113"/>
      <c r="J44" s="113"/>
      <c r="K44" s="6"/>
      <c r="L44" s="116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16"/>
      <c r="F45" s="169">
        <v>0</v>
      </c>
      <c r="G45" s="170"/>
      <c r="H45" s="113"/>
      <c r="I45" s="113"/>
      <c r="J45" s="113"/>
      <c r="K45" s="6"/>
      <c r="L45" s="116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16"/>
      <c r="F46" s="173">
        <f>SUM(F44:G45)</f>
        <v>0</v>
      </c>
      <c r="G46" s="174"/>
      <c r="H46" s="113"/>
      <c r="I46" s="113"/>
      <c r="J46" s="113"/>
      <c r="K46" s="6"/>
      <c r="L46" s="116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16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16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16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16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16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16"/>
      <c r="F52" s="157">
        <f>+M42-F51</f>
        <v>9624.4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9624.4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12"/>
      <c r="C55" s="112"/>
      <c r="D55" s="112"/>
      <c r="E55" s="112"/>
      <c r="F55" s="112"/>
      <c r="G55" s="112"/>
      <c r="H55" s="6"/>
      <c r="I55" s="112"/>
      <c r="J55" s="112"/>
      <c r="K55" s="112"/>
      <c r="L55" s="112"/>
      <c r="M55" s="112"/>
      <c r="N55" s="114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133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212" t="s">
        <v>134</v>
      </c>
      <c r="J59" s="212"/>
      <c r="K59" s="212"/>
      <c r="L59" s="212"/>
      <c r="M59" s="212"/>
      <c r="N59" s="213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19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11"/>
      <c r="M4" s="111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11" t="s">
        <v>2</v>
      </c>
      <c r="M5" s="111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16</v>
      </c>
      <c r="K8" s="106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3736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09"/>
      <c r="B11" s="207">
        <f>$M$9</f>
        <v>3736</v>
      </c>
      <c r="C11" s="207"/>
      <c r="D11" s="208" t="s">
        <v>129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125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18</v>
      </c>
      <c r="F16" s="106" t="s">
        <v>5</v>
      </c>
      <c r="G16" s="163" t="s">
        <v>68</v>
      </c>
      <c r="H16" s="163"/>
      <c r="I16" s="106" t="s">
        <v>14</v>
      </c>
      <c r="J16" s="18">
        <v>20</v>
      </c>
      <c r="K16" s="106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06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1</v>
      </c>
      <c r="E24" s="106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06" t="s">
        <v>30</v>
      </c>
      <c r="F25" s="177">
        <v>1200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2320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06" t="s">
        <v>30</v>
      </c>
      <c r="G27" s="163" t="s">
        <v>126</v>
      </c>
      <c r="H27" s="163"/>
      <c r="I27" s="163"/>
      <c r="J27" s="23">
        <v>260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126</v>
      </c>
      <c r="D28" s="163"/>
      <c r="E28" s="163"/>
      <c r="F28" s="25" t="s">
        <v>30</v>
      </c>
      <c r="G28" s="163" t="s">
        <v>35</v>
      </c>
      <c r="H28" s="163"/>
      <c r="I28" s="163"/>
      <c r="J28" s="23">
        <v>260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/>
      <c r="D29" s="163"/>
      <c r="E29" s="163"/>
      <c r="F29" s="25" t="s">
        <v>30</v>
      </c>
      <c r="G29" s="163"/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06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06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06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06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06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06" t="s">
        <v>30</v>
      </c>
      <c r="G35" s="154"/>
      <c r="H35" s="154"/>
      <c r="I35" s="154"/>
      <c r="J35" s="28">
        <f>J27+J28+J29+J30+J31+J32+J34</f>
        <v>520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1.9</v>
      </c>
      <c r="K36" s="6"/>
      <c r="L36" s="110"/>
      <c r="M36" s="180">
        <f>M25</f>
        <v>2320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06"/>
      <c r="I37" s="106"/>
      <c r="J37" s="31"/>
      <c r="K37" s="6"/>
      <c r="L37" s="107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214+214</f>
        <v>428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07" t="s">
        <v>34</v>
      </c>
      <c r="M39" s="177">
        <f>J35*J36</f>
        <v>988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07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07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10"/>
      <c r="F42" s="175">
        <v>0</v>
      </c>
      <c r="G42" s="176"/>
      <c r="H42" s="107"/>
      <c r="I42" s="107"/>
      <c r="J42" s="107"/>
      <c r="K42" s="6" t="s">
        <v>48</v>
      </c>
      <c r="L42" s="110"/>
      <c r="M42" s="171">
        <f>SUM(M36+M38+M39)+M40+M41</f>
        <v>3736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10"/>
      <c r="F43" s="169">
        <v>0</v>
      </c>
      <c r="G43" s="170"/>
      <c r="H43" s="107"/>
      <c r="I43" s="107"/>
      <c r="J43" s="107"/>
      <c r="K43" s="6" t="s">
        <v>50</v>
      </c>
      <c r="L43" s="110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10"/>
      <c r="F44" s="173">
        <f>SUM(F42:G43)</f>
        <v>0</v>
      </c>
      <c r="G44" s="174"/>
      <c r="H44" s="107"/>
      <c r="I44" s="107"/>
      <c r="J44" s="107"/>
      <c r="K44" s="6"/>
      <c r="L44" s="110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10"/>
      <c r="F45" s="169">
        <v>0</v>
      </c>
      <c r="G45" s="170"/>
      <c r="H45" s="107"/>
      <c r="I45" s="107"/>
      <c r="J45" s="107"/>
      <c r="K45" s="6"/>
      <c r="L45" s="110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10"/>
      <c r="F46" s="173">
        <f>SUM(F44:G45)</f>
        <v>0</v>
      </c>
      <c r="G46" s="174"/>
      <c r="H46" s="107"/>
      <c r="I46" s="107"/>
      <c r="J46" s="107"/>
      <c r="K46" s="6"/>
      <c r="L46" s="110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10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10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10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10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10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10"/>
      <c r="F52" s="157">
        <f>+M42-F51</f>
        <v>3736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3736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06"/>
      <c r="C55" s="106"/>
      <c r="D55" s="106"/>
      <c r="E55" s="106"/>
      <c r="F55" s="106"/>
      <c r="G55" s="106"/>
      <c r="H55" s="6"/>
      <c r="I55" s="106"/>
      <c r="J55" s="106"/>
      <c r="K55" s="106"/>
      <c r="L55" s="106"/>
      <c r="M55" s="106"/>
      <c r="N55" s="108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127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128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18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5"/>
      <c r="M4" s="105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5" t="s">
        <v>2</v>
      </c>
      <c r="M5" s="105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18</v>
      </c>
      <c r="K8" s="100" t="s">
        <v>5</v>
      </c>
      <c r="L8" s="163" t="s">
        <v>6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1755.2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03"/>
      <c r="B11" s="207">
        <f>$M$9</f>
        <v>1755.2</v>
      </c>
      <c r="C11" s="207"/>
      <c r="D11" s="208" t="s">
        <v>120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124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21</v>
      </c>
      <c r="F16" s="100" t="s">
        <v>5</v>
      </c>
      <c r="G16" s="163" t="s">
        <v>68</v>
      </c>
      <c r="H16" s="163"/>
      <c r="I16" s="100" t="s">
        <v>14</v>
      </c>
      <c r="J16" s="18">
        <v>21</v>
      </c>
      <c r="K16" s="100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00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/>
      <c r="E24" s="100" t="s">
        <v>30</v>
      </c>
      <c r="F24" s="177">
        <v>1200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00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640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107</v>
      </c>
      <c r="D27" s="163"/>
      <c r="E27" s="163"/>
      <c r="F27" s="100" t="s">
        <v>30</v>
      </c>
      <c r="G27" s="163" t="s">
        <v>121</v>
      </c>
      <c r="H27" s="163"/>
      <c r="I27" s="163"/>
      <c r="J27" s="23">
        <v>300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121</v>
      </c>
      <c r="D28" s="163"/>
      <c r="E28" s="163"/>
      <c r="F28" s="100" t="s">
        <v>30</v>
      </c>
      <c r="G28" s="163" t="s">
        <v>38</v>
      </c>
      <c r="H28" s="163"/>
      <c r="I28" s="163"/>
      <c r="J28" s="23">
        <v>115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83</v>
      </c>
      <c r="D29" s="163"/>
      <c r="E29" s="163"/>
      <c r="F29" s="100" t="s">
        <v>30</v>
      </c>
      <c r="G29" s="163" t="s">
        <v>83</v>
      </c>
      <c r="H29" s="163"/>
      <c r="I29" s="163"/>
      <c r="J29" s="26">
        <v>100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79" t="s">
        <v>38</v>
      </c>
      <c r="D30" s="179"/>
      <c r="E30" s="179"/>
      <c r="F30" s="100" t="s">
        <v>30</v>
      </c>
      <c r="G30" s="179" t="s">
        <v>107</v>
      </c>
      <c r="H30" s="179"/>
      <c r="I30" s="179"/>
      <c r="J30" s="26">
        <v>182</v>
      </c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00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00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00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00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00" t="s">
        <v>30</v>
      </c>
      <c r="G35" s="154"/>
      <c r="H35" s="154"/>
      <c r="I35" s="154"/>
      <c r="J35" s="28">
        <f>J27+J28+J29+J30+J31+J32+J34</f>
        <v>697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04"/>
      <c r="M36" s="180">
        <f>M25</f>
        <v>640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00"/>
      <c r="I37" s="100"/>
      <c r="J37" s="31"/>
      <c r="K37" s="6"/>
      <c r="L37" s="101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01" t="s">
        <v>34</v>
      </c>
      <c r="M39" s="177">
        <f>J35*J36</f>
        <v>1115.2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01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01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04"/>
      <c r="F42" s="175">
        <v>0</v>
      </c>
      <c r="G42" s="176"/>
      <c r="H42" s="101"/>
      <c r="I42" s="101"/>
      <c r="J42" s="101"/>
      <c r="K42" s="6" t="s">
        <v>48</v>
      </c>
      <c r="L42" s="104"/>
      <c r="M42" s="171">
        <f>SUM(M36+M38+M39)+M40+M41</f>
        <v>1755.2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04"/>
      <c r="F43" s="169">
        <v>0</v>
      </c>
      <c r="G43" s="170"/>
      <c r="H43" s="101"/>
      <c r="I43" s="101"/>
      <c r="J43" s="101"/>
      <c r="K43" s="6" t="s">
        <v>50</v>
      </c>
      <c r="L43" s="104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04"/>
      <c r="F44" s="173">
        <f>SUM(F42:G43)</f>
        <v>0</v>
      </c>
      <c r="G44" s="174"/>
      <c r="H44" s="101"/>
      <c r="I44" s="101"/>
      <c r="J44" s="101"/>
      <c r="K44" s="6"/>
      <c r="L44" s="104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04"/>
      <c r="F45" s="169">
        <v>0</v>
      </c>
      <c r="G45" s="170"/>
      <c r="H45" s="101"/>
      <c r="I45" s="101"/>
      <c r="J45" s="101"/>
      <c r="K45" s="6"/>
      <c r="L45" s="104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04"/>
      <c r="F46" s="173">
        <f>SUM(F44:G45)</f>
        <v>0</v>
      </c>
      <c r="G46" s="174"/>
      <c r="H46" s="101"/>
      <c r="I46" s="101"/>
      <c r="J46" s="101"/>
      <c r="K46" s="6"/>
      <c r="L46" s="104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04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04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04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04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04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04"/>
      <c r="F52" s="157">
        <f>+M42-F51</f>
        <v>1755.2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1755.2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00"/>
      <c r="C55" s="100"/>
      <c r="D55" s="100"/>
      <c r="E55" s="100"/>
      <c r="F55" s="100"/>
      <c r="G55" s="100"/>
      <c r="H55" s="6"/>
      <c r="I55" s="100"/>
      <c r="J55" s="100"/>
      <c r="K55" s="100"/>
      <c r="L55" s="100"/>
      <c r="M55" s="100"/>
      <c r="N55" s="102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122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212" t="s">
        <v>123</v>
      </c>
      <c r="J59" s="212"/>
      <c r="K59" s="212"/>
      <c r="L59" s="212"/>
      <c r="M59" s="212"/>
      <c r="N59" s="213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17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5"/>
      <c r="M4" s="105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5" t="s">
        <v>2</v>
      </c>
      <c r="M5" s="105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16</v>
      </c>
      <c r="K8" s="100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1312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03"/>
      <c r="B11" s="207">
        <f>$M$9</f>
        <v>1312</v>
      </c>
      <c r="C11" s="207"/>
      <c r="D11" s="208" t="s">
        <v>119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80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21</v>
      </c>
      <c r="F16" s="100" t="s">
        <v>5</v>
      </c>
      <c r="G16" s="163" t="s">
        <v>68</v>
      </c>
      <c r="H16" s="163"/>
      <c r="I16" s="100" t="s">
        <v>14</v>
      </c>
      <c r="J16" s="18">
        <v>21</v>
      </c>
      <c r="K16" s="100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00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100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00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640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00" t="s">
        <v>30</v>
      </c>
      <c r="G27" s="163" t="s">
        <v>36</v>
      </c>
      <c r="H27" s="163"/>
      <c r="I27" s="163"/>
      <c r="J27" s="23">
        <v>200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79" t="s">
        <v>36</v>
      </c>
      <c r="D28" s="179"/>
      <c r="E28" s="179"/>
      <c r="F28" s="25" t="s">
        <v>30</v>
      </c>
      <c r="G28" s="179" t="s">
        <v>38</v>
      </c>
      <c r="H28" s="179"/>
      <c r="I28" s="179"/>
      <c r="J28" s="23">
        <v>5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79" t="s">
        <v>38</v>
      </c>
      <c r="D29" s="179"/>
      <c r="E29" s="179"/>
      <c r="F29" s="100" t="s">
        <v>30</v>
      </c>
      <c r="G29" s="179" t="s">
        <v>36</v>
      </c>
      <c r="H29" s="179"/>
      <c r="I29" s="179"/>
      <c r="J29" s="26">
        <v>5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79" t="s">
        <v>36</v>
      </c>
      <c r="D30" s="179"/>
      <c r="E30" s="179"/>
      <c r="F30" s="100" t="s">
        <v>30</v>
      </c>
      <c r="G30" s="179" t="s">
        <v>38</v>
      </c>
      <c r="H30" s="179"/>
      <c r="I30" s="179"/>
      <c r="J30" s="26">
        <v>5</v>
      </c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 t="s">
        <v>38</v>
      </c>
      <c r="D31" s="163"/>
      <c r="E31" s="163"/>
      <c r="F31" s="100" t="s">
        <v>30</v>
      </c>
      <c r="G31" s="163" t="s">
        <v>36</v>
      </c>
      <c r="H31" s="163"/>
      <c r="I31" s="163"/>
      <c r="J31" s="26">
        <v>5</v>
      </c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 t="s">
        <v>36</v>
      </c>
      <c r="D32" s="163"/>
      <c r="E32" s="163"/>
      <c r="F32" s="100" t="s">
        <v>30</v>
      </c>
      <c r="G32" s="163" t="s">
        <v>35</v>
      </c>
      <c r="H32" s="163"/>
      <c r="I32" s="163"/>
      <c r="J32" s="26">
        <v>200</v>
      </c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00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00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00" t="s">
        <v>30</v>
      </c>
      <c r="G35" s="154"/>
      <c r="H35" s="154"/>
      <c r="I35" s="154"/>
      <c r="J35" s="28">
        <f>J27+J28+J29+J30+J31+J32+J34</f>
        <v>420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04"/>
      <c r="M36" s="180">
        <f>M25</f>
        <v>640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00"/>
      <c r="I37" s="100"/>
      <c r="J37" s="31"/>
      <c r="K37" s="6"/>
      <c r="L37" s="101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01" t="s">
        <v>34</v>
      </c>
      <c r="M39" s="177">
        <f>J35*J36</f>
        <v>672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01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01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04"/>
      <c r="F42" s="175">
        <v>0</v>
      </c>
      <c r="G42" s="176"/>
      <c r="H42" s="101"/>
      <c r="I42" s="101"/>
      <c r="J42" s="101"/>
      <c r="K42" s="6" t="s">
        <v>48</v>
      </c>
      <c r="L42" s="104"/>
      <c r="M42" s="171">
        <f>SUM(M36+M38+M39)+M40+M41</f>
        <v>1312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04"/>
      <c r="F43" s="169">
        <v>0</v>
      </c>
      <c r="G43" s="170"/>
      <c r="H43" s="101"/>
      <c r="I43" s="101"/>
      <c r="J43" s="101"/>
      <c r="K43" s="6" t="s">
        <v>50</v>
      </c>
      <c r="L43" s="104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04"/>
      <c r="F44" s="173">
        <f>SUM(F42:G43)</f>
        <v>0</v>
      </c>
      <c r="G44" s="174"/>
      <c r="H44" s="101"/>
      <c r="I44" s="101"/>
      <c r="J44" s="101"/>
      <c r="K44" s="6"/>
      <c r="L44" s="104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04"/>
      <c r="F45" s="169">
        <v>0</v>
      </c>
      <c r="G45" s="170"/>
      <c r="H45" s="101"/>
      <c r="I45" s="101"/>
      <c r="J45" s="101"/>
      <c r="K45" s="6"/>
      <c r="L45" s="104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04"/>
      <c r="F46" s="173">
        <f>SUM(F44:G45)</f>
        <v>0</v>
      </c>
      <c r="G46" s="174"/>
      <c r="H46" s="101"/>
      <c r="I46" s="101"/>
      <c r="J46" s="101"/>
      <c r="K46" s="6"/>
      <c r="L46" s="104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04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04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04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04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04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04"/>
      <c r="F52" s="157">
        <f>+M42-F51</f>
        <v>1312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1312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00"/>
      <c r="C55" s="100"/>
      <c r="D55" s="100"/>
      <c r="E55" s="100"/>
      <c r="F55" s="100"/>
      <c r="G55" s="100"/>
      <c r="H55" s="6"/>
      <c r="I55" s="100"/>
      <c r="J55" s="100"/>
      <c r="K55" s="100"/>
      <c r="L55" s="100"/>
      <c r="M55" s="100"/>
      <c r="N55" s="102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63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214" t="s">
        <v>61</v>
      </c>
      <c r="J59" s="214"/>
      <c r="K59" s="214"/>
      <c r="L59" s="214"/>
      <c r="M59" s="214"/>
      <c r="N59" s="215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16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9"/>
      <c r="M4" s="9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9" t="s">
        <v>2</v>
      </c>
      <c r="M5" s="9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15</v>
      </c>
      <c r="K8" s="94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4697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97"/>
      <c r="B11" s="207">
        <f>$M$9</f>
        <v>4697</v>
      </c>
      <c r="C11" s="207"/>
      <c r="D11" s="208" t="s">
        <v>118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106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21</v>
      </c>
      <c r="F16" s="94" t="s">
        <v>5</v>
      </c>
      <c r="G16" s="163" t="s">
        <v>68</v>
      </c>
      <c r="H16" s="163"/>
      <c r="I16" s="94" t="s">
        <v>14</v>
      </c>
      <c r="J16" s="18">
        <v>22</v>
      </c>
      <c r="K16" s="94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94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1</v>
      </c>
      <c r="E24" s="94" t="s">
        <v>30</v>
      </c>
      <c r="F24" s="177">
        <v>1400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94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2040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107</v>
      </c>
      <c r="D27" s="163"/>
      <c r="E27" s="163"/>
      <c r="F27" s="94" t="s">
        <v>30</v>
      </c>
      <c r="G27" s="163" t="s">
        <v>108</v>
      </c>
      <c r="H27" s="163"/>
      <c r="I27" s="163"/>
      <c r="J27" s="23">
        <v>437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83</v>
      </c>
      <c r="D28" s="163"/>
      <c r="E28" s="163"/>
      <c r="F28" s="25" t="s">
        <v>30</v>
      </c>
      <c r="G28" s="163" t="s">
        <v>83</v>
      </c>
      <c r="H28" s="163"/>
      <c r="I28" s="163"/>
      <c r="J28" s="23">
        <v>100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108</v>
      </c>
      <c r="D29" s="163"/>
      <c r="E29" s="163"/>
      <c r="F29" s="25" t="s">
        <v>30</v>
      </c>
      <c r="G29" s="163" t="s">
        <v>107</v>
      </c>
      <c r="H29" s="163"/>
      <c r="I29" s="163"/>
      <c r="J29" s="26">
        <v>437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94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94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94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94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94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94" t="s">
        <v>30</v>
      </c>
      <c r="G35" s="154"/>
      <c r="H35" s="154"/>
      <c r="I35" s="154"/>
      <c r="J35" s="28">
        <f>J27+J28+J29+J30+J31+J32+J34</f>
        <v>974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2.5</v>
      </c>
      <c r="K36" s="6"/>
      <c r="L36" s="98"/>
      <c r="M36" s="180">
        <f>M25</f>
        <v>2040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94"/>
      <c r="I37" s="94"/>
      <c r="J37" s="31"/>
      <c r="K37" s="6"/>
      <c r="L37" s="95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111+111</f>
        <v>222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95" t="s">
        <v>34</v>
      </c>
      <c r="M39" s="177">
        <f>J35*J36</f>
        <v>2435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95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95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98"/>
      <c r="F42" s="175">
        <v>1154.3</v>
      </c>
      <c r="G42" s="176"/>
      <c r="H42" s="95"/>
      <c r="I42" s="95"/>
      <c r="J42" s="95"/>
      <c r="K42" s="6" t="s">
        <v>48</v>
      </c>
      <c r="L42" s="98"/>
      <c r="M42" s="171">
        <f>SUM(M36+M38+M39)+M40+M41</f>
        <v>4697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98"/>
      <c r="F43" s="169">
        <f>127.01+311+210+490</f>
        <v>1138.01</v>
      </c>
      <c r="G43" s="170"/>
      <c r="H43" s="95"/>
      <c r="I43" s="95"/>
      <c r="J43" s="95"/>
      <c r="K43" s="6" t="s">
        <v>50</v>
      </c>
      <c r="L43" s="98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98"/>
      <c r="F44" s="173">
        <f>SUM(F42:G43)</f>
        <v>2292.31</v>
      </c>
      <c r="G44" s="174"/>
      <c r="H44" s="95"/>
      <c r="I44" s="95"/>
      <c r="J44" s="95"/>
      <c r="K44" s="6"/>
      <c r="L44" s="98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98"/>
      <c r="F45" s="169">
        <v>265.2</v>
      </c>
      <c r="G45" s="170"/>
      <c r="H45" s="95"/>
      <c r="I45" s="95"/>
      <c r="J45" s="95"/>
      <c r="K45" s="6"/>
      <c r="L45" s="98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98"/>
      <c r="F46" s="173">
        <f>SUM(F44:G45)</f>
        <v>2557.5099999999998</v>
      </c>
      <c r="G46" s="174"/>
      <c r="H46" s="95"/>
      <c r="I46" s="95"/>
      <c r="J46" s="95"/>
      <c r="K46" s="6"/>
      <c r="L46" s="98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98"/>
      <c r="F47" s="175">
        <f>1000.22+600.03</f>
        <v>1600.25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98"/>
      <c r="F48" s="169">
        <f>97+97</f>
        <v>194</v>
      </c>
      <c r="G48" s="170"/>
      <c r="H48" s="6"/>
      <c r="I48" s="49" t="s">
        <v>168</v>
      </c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98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98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98"/>
      <c r="F51" s="155">
        <f>SUM(F46:G50)+200</f>
        <v>4551.76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98"/>
      <c r="F52" s="157">
        <f>+M42-F51</f>
        <v>145.23999999999978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4697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94"/>
      <c r="C55" s="94"/>
      <c r="D55" s="94"/>
      <c r="E55" s="94"/>
      <c r="F55" s="94"/>
      <c r="G55" s="94"/>
      <c r="H55" s="6"/>
      <c r="I55" s="94"/>
      <c r="J55" s="94"/>
      <c r="K55" s="94"/>
      <c r="L55" s="94"/>
      <c r="M55" s="94"/>
      <c r="N55" s="96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116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117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15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9"/>
      <c r="M4" s="9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9" t="s">
        <v>2</v>
      </c>
      <c r="M5" s="9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15</v>
      </c>
      <c r="K8" s="94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2040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97"/>
      <c r="B11" s="207">
        <f>$M$9</f>
        <v>2040</v>
      </c>
      <c r="C11" s="207"/>
      <c r="D11" s="208" t="s">
        <v>111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106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21</v>
      </c>
      <c r="F16" s="94" t="s">
        <v>5</v>
      </c>
      <c r="G16" s="163" t="s">
        <v>68</v>
      </c>
      <c r="H16" s="163"/>
      <c r="I16" s="94" t="s">
        <v>14</v>
      </c>
      <c r="J16" s="18">
        <v>22</v>
      </c>
      <c r="K16" s="94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94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1</v>
      </c>
      <c r="E24" s="94" t="s">
        <v>30</v>
      </c>
      <c r="F24" s="177">
        <v>1400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94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2040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107</v>
      </c>
      <c r="D27" s="163"/>
      <c r="E27" s="163"/>
      <c r="F27" s="94" t="s">
        <v>30</v>
      </c>
      <c r="G27" s="163" t="s">
        <v>108</v>
      </c>
      <c r="H27" s="163"/>
      <c r="I27" s="163"/>
      <c r="J27" s="23"/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108</v>
      </c>
      <c r="D28" s="163"/>
      <c r="E28" s="163"/>
      <c r="F28" s="25" t="s">
        <v>30</v>
      </c>
      <c r="G28" s="163" t="s">
        <v>107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/>
      <c r="D29" s="163"/>
      <c r="E29" s="163"/>
      <c r="F29" s="25" t="s">
        <v>30</v>
      </c>
      <c r="G29" s="163"/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94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94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94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94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94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94" t="s">
        <v>30</v>
      </c>
      <c r="G35" s="154"/>
      <c r="H35" s="154"/>
      <c r="I35" s="154"/>
      <c r="J35" s="28">
        <f>J27+J28+J29+J30+J31+J32+J34</f>
        <v>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98"/>
      <c r="M36" s="180">
        <f>M25</f>
        <v>2040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94"/>
      <c r="I37" s="94"/>
      <c r="J37" s="31"/>
      <c r="K37" s="6"/>
      <c r="L37" s="95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95" t="s">
        <v>34</v>
      </c>
      <c r="M39" s="177">
        <f>J35*J36</f>
        <v>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95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95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98"/>
      <c r="F42" s="175">
        <v>0</v>
      </c>
      <c r="G42" s="176"/>
      <c r="H42" s="95"/>
      <c r="I42" s="95"/>
      <c r="J42" s="95"/>
      <c r="K42" s="6" t="s">
        <v>48</v>
      </c>
      <c r="L42" s="98"/>
      <c r="M42" s="171">
        <f>SUM(M36+M38+M39)+M40+M41</f>
        <v>2040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98"/>
      <c r="F43" s="169">
        <v>0</v>
      </c>
      <c r="G43" s="170"/>
      <c r="H43" s="95"/>
      <c r="I43" s="95"/>
      <c r="J43" s="95"/>
      <c r="K43" s="6" t="s">
        <v>50</v>
      </c>
      <c r="L43" s="98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98"/>
      <c r="F44" s="173">
        <f>SUM(F42:G43)</f>
        <v>0</v>
      </c>
      <c r="G44" s="174"/>
      <c r="H44" s="95"/>
      <c r="I44" s="95"/>
      <c r="J44" s="95"/>
      <c r="K44" s="6"/>
      <c r="L44" s="98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98"/>
      <c r="F45" s="169">
        <v>0</v>
      </c>
      <c r="G45" s="170"/>
      <c r="H45" s="95"/>
      <c r="I45" s="95"/>
      <c r="J45" s="95"/>
      <c r="K45" s="6"/>
      <c r="L45" s="98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98"/>
      <c r="F46" s="173">
        <f>SUM(F44:G45)</f>
        <v>0</v>
      </c>
      <c r="G46" s="174"/>
      <c r="H46" s="95"/>
      <c r="I46" s="95"/>
      <c r="J46" s="95"/>
      <c r="K46" s="6"/>
      <c r="L46" s="98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98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98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98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98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98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98"/>
      <c r="F52" s="157">
        <f>+M42-F51</f>
        <v>2040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2040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94"/>
      <c r="C55" s="94"/>
      <c r="D55" s="94"/>
      <c r="E55" s="94"/>
      <c r="F55" s="94"/>
      <c r="G55" s="94"/>
      <c r="H55" s="6"/>
      <c r="I55" s="94"/>
      <c r="J55" s="94"/>
      <c r="K55" s="94"/>
      <c r="L55" s="94"/>
      <c r="M55" s="94"/>
      <c r="N55" s="96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114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115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14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9"/>
      <c r="M4" s="9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9" t="s">
        <v>2</v>
      </c>
      <c r="M5" s="9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15</v>
      </c>
      <c r="K8" s="94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2040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97"/>
      <c r="B11" s="207">
        <f>$M$9</f>
        <v>2040</v>
      </c>
      <c r="C11" s="207"/>
      <c r="D11" s="208" t="s">
        <v>111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106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21</v>
      </c>
      <c r="F16" s="94" t="s">
        <v>5</v>
      </c>
      <c r="G16" s="163" t="s">
        <v>68</v>
      </c>
      <c r="H16" s="163"/>
      <c r="I16" s="94" t="s">
        <v>14</v>
      </c>
      <c r="J16" s="18">
        <v>22</v>
      </c>
      <c r="K16" s="94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94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1</v>
      </c>
      <c r="E24" s="94" t="s">
        <v>30</v>
      </c>
      <c r="F24" s="177">
        <v>1400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94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2040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107</v>
      </c>
      <c r="D27" s="163"/>
      <c r="E27" s="163"/>
      <c r="F27" s="94" t="s">
        <v>30</v>
      </c>
      <c r="G27" s="163" t="s">
        <v>108</v>
      </c>
      <c r="H27" s="163"/>
      <c r="I27" s="163"/>
      <c r="J27" s="23"/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108</v>
      </c>
      <c r="D28" s="163"/>
      <c r="E28" s="163"/>
      <c r="F28" s="25" t="s">
        <v>30</v>
      </c>
      <c r="G28" s="163" t="s">
        <v>107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/>
      <c r="D29" s="163"/>
      <c r="E29" s="163"/>
      <c r="F29" s="25" t="s">
        <v>30</v>
      </c>
      <c r="G29" s="163"/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94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94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94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94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94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94" t="s">
        <v>30</v>
      </c>
      <c r="G35" s="154"/>
      <c r="H35" s="154"/>
      <c r="I35" s="154"/>
      <c r="J35" s="28">
        <f>J27+J28+J29+J30+J31+J32+J34</f>
        <v>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98"/>
      <c r="M36" s="180">
        <f>M25</f>
        <v>2040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94"/>
      <c r="I37" s="94"/>
      <c r="J37" s="31"/>
      <c r="K37" s="6"/>
      <c r="L37" s="95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95" t="s">
        <v>34</v>
      </c>
      <c r="M39" s="177">
        <f>J35*J36</f>
        <v>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95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95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98"/>
      <c r="F42" s="175">
        <v>0</v>
      </c>
      <c r="G42" s="176"/>
      <c r="H42" s="95"/>
      <c r="I42" s="95"/>
      <c r="J42" s="95"/>
      <c r="K42" s="6" t="s">
        <v>48</v>
      </c>
      <c r="L42" s="98"/>
      <c r="M42" s="171">
        <f>SUM(M36+M38+M39)+M40+M41</f>
        <v>2040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98"/>
      <c r="F43" s="169">
        <v>0</v>
      </c>
      <c r="G43" s="170"/>
      <c r="H43" s="95"/>
      <c r="I43" s="95"/>
      <c r="J43" s="95"/>
      <c r="K43" s="6" t="s">
        <v>50</v>
      </c>
      <c r="L43" s="98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98"/>
      <c r="F44" s="173">
        <f>SUM(F42:G43)</f>
        <v>0</v>
      </c>
      <c r="G44" s="174"/>
      <c r="H44" s="95"/>
      <c r="I44" s="95"/>
      <c r="J44" s="95"/>
      <c r="K44" s="6"/>
      <c r="L44" s="98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98"/>
      <c r="F45" s="169">
        <v>0</v>
      </c>
      <c r="G45" s="170"/>
      <c r="H45" s="95"/>
      <c r="I45" s="95"/>
      <c r="J45" s="95"/>
      <c r="K45" s="6"/>
      <c r="L45" s="98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98"/>
      <c r="F46" s="173">
        <f>SUM(F44:G45)</f>
        <v>0</v>
      </c>
      <c r="G46" s="174"/>
      <c r="H46" s="95"/>
      <c r="I46" s="95"/>
      <c r="J46" s="95"/>
      <c r="K46" s="6"/>
      <c r="L46" s="98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98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98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98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98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98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98"/>
      <c r="F52" s="157">
        <f>+M42-F51</f>
        <v>2040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2040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94"/>
      <c r="C55" s="94"/>
      <c r="D55" s="94"/>
      <c r="E55" s="94"/>
      <c r="F55" s="94"/>
      <c r="G55" s="94"/>
      <c r="H55" s="6"/>
      <c r="I55" s="94"/>
      <c r="J55" s="94"/>
      <c r="K55" s="94"/>
      <c r="L55" s="94"/>
      <c r="M55" s="94"/>
      <c r="N55" s="96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112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113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13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9"/>
      <c r="M4" s="9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9" t="s">
        <v>2</v>
      </c>
      <c r="M5" s="9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15</v>
      </c>
      <c r="K8" s="94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2040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97"/>
      <c r="B11" s="207">
        <f>$M$9</f>
        <v>2040</v>
      </c>
      <c r="C11" s="207"/>
      <c r="D11" s="208" t="s">
        <v>111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106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21</v>
      </c>
      <c r="F16" s="94" t="s">
        <v>5</v>
      </c>
      <c r="G16" s="163" t="s">
        <v>68</v>
      </c>
      <c r="H16" s="163"/>
      <c r="I16" s="94" t="s">
        <v>14</v>
      </c>
      <c r="J16" s="18">
        <v>22</v>
      </c>
      <c r="K16" s="94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94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1</v>
      </c>
      <c r="E24" s="94" t="s">
        <v>30</v>
      </c>
      <c r="F24" s="177">
        <v>1400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94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2040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107</v>
      </c>
      <c r="D27" s="163"/>
      <c r="E27" s="163"/>
      <c r="F27" s="94" t="s">
        <v>30</v>
      </c>
      <c r="G27" s="163" t="s">
        <v>108</v>
      </c>
      <c r="H27" s="163"/>
      <c r="I27" s="163"/>
      <c r="J27" s="23"/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108</v>
      </c>
      <c r="D28" s="163"/>
      <c r="E28" s="163"/>
      <c r="F28" s="25" t="s">
        <v>30</v>
      </c>
      <c r="G28" s="163" t="s">
        <v>107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/>
      <c r="D29" s="163"/>
      <c r="E29" s="163"/>
      <c r="F29" s="25" t="s">
        <v>30</v>
      </c>
      <c r="G29" s="163"/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94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94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94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94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94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94" t="s">
        <v>30</v>
      </c>
      <c r="G35" s="154"/>
      <c r="H35" s="154"/>
      <c r="I35" s="154"/>
      <c r="J35" s="28">
        <f>J27+J28+J29+J30+J31+J32+J34</f>
        <v>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98"/>
      <c r="M36" s="180">
        <f>M25</f>
        <v>2040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94"/>
      <c r="I37" s="94"/>
      <c r="J37" s="31"/>
      <c r="K37" s="6"/>
      <c r="L37" s="95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95" t="s">
        <v>34</v>
      </c>
      <c r="M39" s="177">
        <f>J35*J36</f>
        <v>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95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95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98"/>
      <c r="F42" s="175">
        <v>0</v>
      </c>
      <c r="G42" s="176"/>
      <c r="H42" s="95"/>
      <c r="I42" s="95"/>
      <c r="J42" s="95"/>
      <c r="K42" s="6" t="s">
        <v>48</v>
      </c>
      <c r="L42" s="98"/>
      <c r="M42" s="171">
        <f>SUM(M36+M38+M39)+M40+M41</f>
        <v>2040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98"/>
      <c r="F43" s="169">
        <v>0</v>
      </c>
      <c r="G43" s="170"/>
      <c r="H43" s="95"/>
      <c r="I43" s="95"/>
      <c r="J43" s="95"/>
      <c r="K43" s="6" t="s">
        <v>50</v>
      </c>
      <c r="L43" s="98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98"/>
      <c r="F44" s="173">
        <f>SUM(F42:G43)</f>
        <v>0</v>
      </c>
      <c r="G44" s="174"/>
      <c r="H44" s="95"/>
      <c r="I44" s="95"/>
      <c r="J44" s="95"/>
      <c r="K44" s="6"/>
      <c r="L44" s="98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98"/>
      <c r="F45" s="169">
        <v>0</v>
      </c>
      <c r="G45" s="170"/>
      <c r="H45" s="95"/>
      <c r="I45" s="95"/>
      <c r="J45" s="95"/>
      <c r="K45" s="6"/>
      <c r="L45" s="98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98"/>
      <c r="F46" s="173">
        <f>SUM(F44:G45)</f>
        <v>0</v>
      </c>
      <c r="G46" s="174"/>
      <c r="H46" s="95"/>
      <c r="I46" s="95"/>
      <c r="J46" s="95"/>
      <c r="K46" s="6"/>
      <c r="L46" s="98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98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98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98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98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98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98"/>
      <c r="F52" s="157">
        <f>+M42-F51</f>
        <v>2040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2040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94"/>
      <c r="C55" s="94"/>
      <c r="D55" s="94"/>
      <c r="E55" s="94"/>
      <c r="F55" s="94"/>
      <c r="G55" s="94"/>
      <c r="H55" s="6"/>
      <c r="I55" s="94"/>
      <c r="J55" s="94"/>
      <c r="K55" s="94"/>
      <c r="L55" s="94"/>
      <c r="M55" s="94"/>
      <c r="N55" s="96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109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110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12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3"/>
      <c r="M4" s="93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3" t="s">
        <v>2</v>
      </c>
      <c r="M5" s="93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88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640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91"/>
      <c r="B11" s="207">
        <f>$M$9</f>
        <v>640</v>
      </c>
      <c r="C11" s="207"/>
      <c r="D11" s="208" t="s">
        <v>102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86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17</v>
      </c>
      <c r="F16" s="88" t="s">
        <v>5</v>
      </c>
      <c r="G16" s="163" t="s">
        <v>68</v>
      </c>
      <c r="H16" s="163"/>
      <c r="I16" s="88" t="s">
        <v>14</v>
      </c>
      <c r="J16" s="18">
        <v>17</v>
      </c>
      <c r="K16" s="88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88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88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88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640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88" t="s">
        <v>30</v>
      </c>
      <c r="G27" s="163" t="s">
        <v>87</v>
      </c>
      <c r="H27" s="163"/>
      <c r="I27" s="163"/>
      <c r="J27" s="23"/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87</v>
      </c>
      <c r="D28" s="163"/>
      <c r="E28" s="163"/>
      <c r="F28" s="25" t="s">
        <v>30</v>
      </c>
      <c r="G28" s="163" t="s">
        <v>35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/>
      <c r="D29" s="163"/>
      <c r="E29" s="163"/>
      <c r="F29" s="25" t="s">
        <v>30</v>
      </c>
      <c r="G29" s="163"/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88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88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88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88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88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88" t="s">
        <v>30</v>
      </c>
      <c r="G35" s="154"/>
      <c r="H35" s="154"/>
      <c r="I35" s="154"/>
      <c r="J35" s="28">
        <f>J27+J28+J29+J30+J31+J32+J34</f>
        <v>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92"/>
      <c r="M36" s="180">
        <f>M25</f>
        <v>640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88"/>
      <c r="I37" s="88"/>
      <c r="J37" s="31"/>
      <c r="K37" s="6"/>
      <c r="L37" s="89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89" t="s">
        <v>34</v>
      </c>
      <c r="M39" s="177">
        <f>J35*J36</f>
        <v>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89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89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92"/>
      <c r="F42" s="175">
        <v>0</v>
      </c>
      <c r="G42" s="176"/>
      <c r="H42" s="89"/>
      <c r="I42" s="89"/>
      <c r="J42" s="89"/>
      <c r="K42" s="6" t="s">
        <v>48</v>
      </c>
      <c r="L42" s="92"/>
      <c r="M42" s="171">
        <f>SUM(M36+M38+M39)+M40+M41</f>
        <v>640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92"/>
      <c r="F43" s="169">
        <v>0</v>
      </c>
      <c r="G43" s="170"/>
      <c r="H43" s="89"/>
      <c r="I43" s="89"/>
      <c r="J43" s="89"/>
      <c r="K43" s="6" t="s">
        <v>50</v>
      </c>
      <c r="L43" s="92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92"/>
      <c r="F44" s="173">
        <f>SUM(F42:G43)</f>
        <v>0</v>
      </c>
      <c r="G44" s="174"/>
      <c r="H44" s="89"/>
      <c r="I44" s="89"/>
      <c r="J44" s="89"/>
      <c r="K44" s="6"/>
      <c r="L44" s="92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92"/>
      <c r="F45" s="169">
        <v>0</v>
      </c>
      <c r="G45" s="170"/>
      <c r="H45" s="89"/>
      <c r="I45" s="89"/>
      <c r="J45" s="89"/>
      <c r="K45" s="6"/>
      <c r="L45" s="92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92"/>
      <c r="F46" s="173">
        <f>SUM(F44:G45)</f>
        <v>0</v>
      </c>
      <c r="G46" s="174"/>
      <c r="H46" s="89"/>
      <c r="I46" s="89"/>
      <c r="J46" s="89"/>
      <c r="K46" s="6"/>
      <c r="L46" s="92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92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92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92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92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92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92"/>
      <c r="F52" s="157">
        <f>+M42-F51</f>
        <v>640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640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88"/>
      <c r="C55" s="88"/>
      <c r="D55" s="88"/>
      <c r="E55" s="88"/>
      <c r="F55" s="88"/>
      <c r="G55" s="88"/>
      <c r="H55" s="6"/>
      <c r="I55" s="88"/>
      <c r="J55" s="88"/>
      <c r="K55" s="88"/>
      <c r="L55" s="88"/>
      <c r="M55" s="88"/>
      <c r="N55" s="90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104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105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38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24"/>
      <c r="M4" s="124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24" t="s">
        <v>2</v>
      </c>
      <c r="M5" s="124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25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640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27"/>
      <c r="B11" s="207">
        <f>$M$9</f>
        <v>640</v>
      </c>
      <c r="C11" s="207"/>
      <c r="D11" s="208" t="s">
        <v>102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145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30</v>
      </c>
      <c r="F16" s="125" t="s">
        <v>5</v>
      </c>
      <c r="G16" s="163" t="s">
        <v>68</v>
      </c>
      <c r="H16" s="163"/>
      <c r="I16" s="125" t="s">
        <v>14</v>
      </c>
      <c r="J16" s="18">
        <v>30</v>
      </c>
      <c r="K16" s="125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25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125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25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640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25" t="s">
        <v>30</v>
      </c>
      <c r="G27" s="163" t="s">
        <v>38</v>
      </c>
      <c r="H27" s="163"/>
      <c r="I27" s="163"/>
      <c r="J27" s="23"/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38</v>
      </c>
      <c r="D28" s="163"/>
      <c r="E28" s="163"/>
      <c r="F28" s="25" t="s">
        <v>30</v>
      </c>
      <c r="G28" s="163" t="s">
        <v>35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/>
      <c r="D29" s="163"/>
      <c r="E29" s="163"/>
      <c r="F29" s="25" t="s">
        <v>30</v>
      </c>
      <c r="G29" s="163"/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25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25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25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25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25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25" t="s">
        <v>30</v>
      </c>
      <c r="G35" s="154"/>
      <c r="H35" s="154"/>
      <c r="I35" s="154"/>
      <c r="J35" s="28">
        <f>J27+J28+J29+J30+J31+J32+J34</f>
        <v>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28"/>
      <c r="M36" s="180">
        <f>M25</f>
        <v>640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25"/>
      <c r="I37" s="125"/>
      <c r="J37" s="31"/>
      <c r="K37" s="6"/>
      <c r="L37" s="129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29" t="s">
        <v>34</v>
      </c>
      <c r="M39" s="177">
        <f>J35*J36</f>
        <v>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29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29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28"/>
      <c r="F42" s="175">
        <v>0</v>
      </c>
      <c r="G42" s="176"/>
      <c r="H42" s="129"/>
      <c r="I42" s="129"/>
      <c r="J42" s="129"/>
      <c r="K42" s="6" t="s">
        <v>48</v>
      </c>
      <c r="L42" s="128"/>
      <c r="M42" s="171">
        <f>SUM(M36+M38+M39)+M40+M41</f>
        <v>640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28"/>
      <c r="F43" s="169">
        <v>0</v>
      </c>
      <c r="G43" s="170"/>
      <c r="H43" s="129"/>
      <c r="I43" s="129"/>
      <c r="J43" s="129"/>
      <c r="K43" s="6" t="s">
        <v>50</v>
      </c>
      <c r="L43" s="128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28"/>
      <c r="F44" s="173">
        <f>SUM(F42:G43)</f>
        <v>0</v>
      </c>
      <c r="G44" s="174"/>
      <c r="H44" s="129"/>
      <c r="I44" s="129"/>
      <c r="J44" s="129"/>
      <c r="K44" s="6"/>
      <c r="L44" s="128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28"/>
      <c r="F45" s="169">
        <v>0</v>
      </c>
      <c r="G45" s="170"/>
      <c r="H45" s="129"/>
      <c r="I45" s="129"/>
      <c r="J45" s="129"/>
      <c r="K45" s="6"/>
      <c r="L45" s="128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28"/>
      <c r="F46" s="173">
        <f>SUM(F44:G45)</f>
        <v>0</v>
      </c>
      <c r="G46" s="174"/>
      <c r="H46" s="129"/>
      <c r="I46" s="129"/>
      <c r="J46" s="129"/>
      <c r="K46" s="6"/>
      <c r="L46" s="128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28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28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28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28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28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28"/>
      <c r="F52" s="157">
        <f>+M42-F51</f>
        <v>640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640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25"/>
      <c r="C55" s="125"/>
      <c r="D55" s="125"/>
      <c r="E55" s="125"/>
      <c r="F55" s="125"/>
      <c r="G55" s="125"/>
      <c r="H55" s="6"/>
      <c r="I55" s="125"/>
      <c r="J55" s="125"/>
      <c r="K55" s="125"/>
      <c r="L55" s="125"/>
      <c r="M55" s="125"/>
      <c r="N55" s="126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146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147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11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3"/>
      <c r="M4" s="93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3" t="s">
        <v>2</v>
      </c>
      <c r="M5" s="93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15</v>
      </c>
      <c r="K8" s="88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2514.4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91"/>
      <c r="B11" s="207">
        <f>$M$9</f>
        <v>2514.4</v>
      </c>
      <c r="C11" s="207"/>
      <c r="D11" s="208" t="s">
        <v>103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95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16</v>
      </c>
      <c r="F16" s="88" t="s">
        <v>5</v>
      </c>
      <c r="G16" s="163" t="s">
        <v>68</v>
      </c>
      <c r="H16" s="163"/>
      <c r="I16" s="88" t="s">
        <v>14</v>
      </c>
      <c r="J16" s="18">
        <v>16</v>
      </c>
      <c r="K16" s="88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88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88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88" t="s">
        <v>30</v>
      </c>
      <c r="F25" s="177">
        <v>1200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1200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88" t="s">
        <v>30</v>
      </c>
      <c r="G27" s="163" t="s">
        <v>96</v>
      </c>
      <c r="H27" s="163"/>
      <c r="I27" s="163"/>
      <c r="J27" s="23">
        <v>218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83</v>
      </c>
      <c r="D28" s="163"/>
      <c r="E28" s="163"/>
      <c r="F28" s="25" t="s">
        <v>30</v>
      </c>
      <c r="G28" s="163" t="s">
        <v>83</v>
      </c>
      <c r="H28" s="163"/>
      <c r="I28" s="163"/>
      <c r="J28" s="23">
        <v>100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96</v>
      </c>
      <c r="D29" s="163"/>
      <c r="E29" s="163"/>
      <c r="F29" s="25" t="s">
        <v>30</v>
      </c>
      <c r="G29" s="163" t="s">
        <v>35</v>
      </c>
      <c r="H29" s="163"/>
      <c r="I29" s="163"/>
      <c r="J29" s="26">
        <v>218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88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88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88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88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88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88" t="s">
        <v>30</v>
      </c>
      <c r="G35" s="154"/>
      <c r="H35" s="154"/>
      <c r="I35" s="154"/>
      <c r="J35" s="28">
        <f>J27+J28+J29+J30+J31+J32+J34</f>
        <v>536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1.9</v>
      </c>
      <c r="K36" s="6"/>
      <c r="L36" s="92"/>
      <c r="M36" s="180">
        <f>M25</f>
        <v>1200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88"/>
      <c r="I37" s="88"/>
      <c r="J37" s="31"/>
      <c r="K37" s="6"/>
      <c r="L37" s="89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148+148</f>
        <v>296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89" t="s">
        <v>34</v>
      </c>
      <c r="M39" s="177">
        <f>J35*J36</f>
        <v>1018.4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89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89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92"/>
      <c r="F42" s="175">
        <v>0</v>
      </c>
      <c r="G42" s="176"/>
      <c r="H42" s="89"/>
      <c r="I42" s="89"/>
      <c r="J42" s="89"/>
      <c r="K42" s="6" t="s">
        <v>48</v>
      </c>
      <c r="L42" s="92"/>
      <c r="M42" s="171">
        <f>SUM(M36+M38+M39)+M40+M41</f>
        <v>2514.4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92"/>
      <c r="F43" s="169">
        <v>0</v>
      </c>
      <c r="G43" s="170"/>
      <c r="H43" s="89"/>
      <c r="I43" s="89"/>
      <c r="J43" s="89"/>
      <c r="K43" s="6" t="s">
        <v>50</v>
      </c>
      <c r="L43" s="92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92"/>
      <c r="F44" s="173">
        <f>SUM(F42:G43)</f>
        <v>0</v>
      </c>
      <c r="G44" s="174"/>
      <c r="H44" s="89"/>
      <c r="I44" s="89"/>
      <c r="J44" s="89"/>
      <c r="K44" s="6"/>
      <c r="L44" s="92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92"/>
      <c r="F45" s="169">
        <v>0</v>
      </c>
      <c r="G45" s="170"/>
      <c r="H45" s="89"/>
      <c r="I45" s="89"/>
      <c r="J45" s="89"/>
      <c r="K45" s="6"/>
      <c r="L45" s="92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92"/>
      <c r="F46" s="173">
        <f>SUM(F44:G45)</f>
        <v>0</v>
      </c>
      <c r="G46" s="174"/>
      <c r="H46" s="89"/>
      <c r="I46" s="89"/>
      <c r="J46" s="89"/>
      <c r="K46" s="6"/>
      <c r="L46" s="92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92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92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92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92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92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92"/>
      <c r="F52" s="157">
        <f>+M42-F51</f>
        <v>2514.4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2514.4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88"/>
      <c r="C55" s="88"/>
      <c r="D55" s="88"/>
      <c r="E55" s="88"/>
      <c r="F55" s="88"/>
      <c r="G55" s="88"/>
      <c r="H55" s="6"/>
      <c r="I55" s="88"/>
      <c r="J55" s="88"/>
      <c r="K55" s="88"/>
      <c r="L55" s="88"/>
      <c r="M55" s="88"/>
      <c r="N55" s="90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78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79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10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3"/>
      <c r="M4" s="93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3" t="s">
        <v>2</v>
      </c>
      <c r="M5" s="93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15</v>
      </c>
      <c r="K8" s="88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640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91"/>
      <c r="B11" s="207">
        <f>$M$9</f>
        <v>640</v>
      </c>
      <c r="C11" s="207"/>
      <c r="D11" s="208" t="s">
        <v>102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95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16</v>
      </c>
      <c r="F16" s="88" t="s">
        <v>5</v>
      </c>
      <c r="G16" s="163" t="s">
        <v>68</v>
      </c>
      <c r="H16" s="163"/>
      <c r="I16" s="88" t="s">
        <v>14</v>
      </c>
      <c r="J16" s="18">
        <v>16</v>
      </c>
      <c r="K16" s="88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88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88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88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640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88" t="s">
        <v>30</v>
      </c>
      <c r="G27" s="163" t="s">
        <v>96</v>
      </c>
      <c r="H27" s="163"/>
      <c r="I27" s="163"/>
      <c r="J27" s="23"/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96</v>
      </c>
      <c r="D28" s="163"/>
      <c r="E28" s="163"/>
      <c r="F28" s="25" t="s">
        <v>30</v>
      </c>
      <c r="G28" s="163" t="s">
        <v>35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/>
      <c r="D29" s="163"/>
      <c r="E29" s="163"/>
      <c r="F29" s="25" t="s">
        <v>30</v>
      </c>
      <c r="G29" s="163"/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88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88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88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88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88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88" t="s">
        <v>30</v>
      </c>
      <c r="G35" s="154"/>
      <c r="H35" s="154"/>
      <c r="I35" s="154"/>
      <c r="J35" s="28">
        <f>J27+J28+J29+J30+J31+J32+J34</f>
        <v>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92"/>
      <c r="M36" s="180">
        <f>M25</f>
        <v>640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88"/>
      <c r="I37" s="88"/>
      <c r="J37" s="31"/>
      <c r="K37" s="6"/>
      <c r="L37" s="89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89" t="s">
        <v>34</v>
      </c>
      <c r="M39" s="177">
        <f>J35*J36</f>
        <v>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89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89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92"/>
      <c r="F42" s="175">
        <v>0</v>
      </c>
      <c r="G42" s="176"/>
      <c r="H42" s="89"/>
      <c r="I42" s="89"/>
      <c r="J42" s="89"/>
      <c r="K42" s="6" t="s">
        <v>48</v>
      </c>
      <c r="L42" s="92"/>
      <c r="M42" s="171">
        <f>SUM(M36+M38+M39)+M40+M41</f>
        <v>640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92"/>
      <c r="F43" s="169">
        <v>0</v>
      </c>
      <c r="G43" s="170"/>
      <c r="H43" s="89"/>
      <c r="I43" s="89"/>
      <c r="J43" s="89"/>
      <c r="K43" s="6" t="s">
        <v>50</v>
      </c>
      <c r="L43" s="92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92"/>
      <c r="F44" s="173">
        <v>0</v>
      </c>
      <c r="G44" s="174"/>
      <c r="H44" s="89"/>
      <c r="I44" s="89"/>
      <c r="J44" s="89"/>
      <c r="K44" s="6"/>
      <c r="L44" s="92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92"/>
      <c r="F45" s="169">
        <v>0</v>
      </c>
      <c r="G45" s="170"/>
      <c r="H45" s="89"/>
      <c r="I45" s="89"/>
      <c r="J45" s="89"/>
      <c r="K45" s="6"/>
      <c r="L45" s="92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92"/>
      <c r="F46" s="173">
        <v>0</v>
      </c>
      <c r="G46" s="174"/>
      <c r="H46" s="89"/>
      <c r="I46" s="89"/>
      <c r="J46" s="89"/>
      <c r="K46" s="6"/>
      <c r="L46" s="92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92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92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92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92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92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92"/>
      <c r="F52" s="157">
        <f>+M42-F51</f>
        <v>640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640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88"/>
      <c r="C55" s="88"/>
      <c r="D55" s="88"/>
      <c r="E55" s="88"/>
      <c r="F55" s="88"/>
      <c r="G55" s="88"/>
      <c r="H55" s="6"/>
      <c r="I55" s="88"/>
      <c r="J55" s="88"/>
      <c r="K55" s="88"/>
      <c r="L55" s="88"/>
      <c r="M55" s="88"/>
      <c r="N55" s="90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100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101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9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3"/>
      <c r="M4" s="93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3" t="s">
        <v>2</v>
      </c>
      <c r="M5" s="93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15</v>
      </c>
      <c r="K8" s="88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1793.6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91"/>
      <c r="B11" s="207">
        <f>$M$9</f>
        <v>1793.6</v>
      </c>
      <c r="C11" s="207"/>
      <c r="D11" s="208" t="s">
        <v>99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95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16</v>
      </c>
      <c r="F16" s="88" t="s">
        <v>5</v>
      </c>
      <c r="G16" s="163" t="s">
        <v>68</v>
      </c>
      <c r="H16" s="163"/>
      <c r="I16" s="88" t="s">
        <v>14</v>
      </c>
      <c r="J16" s="18">
        <v>16</v>
      </c>
      <c r="K16" s="88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88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88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88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640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88" t="s">
        <v>30</v>
      </c>
      <c r="G27" s="163" t="s">
        <v>96</v>
      </c>
      <c r="H27" s="163"/>
      <c r="I27" s="163"/>
      <c r="J27" s="23">
        <v>218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83</v>
      </c>
      <c r="D28" s="163"/>
      <c r="E28" s="163"/>
      <c r="F28" s="25" t="s">
        <v>30</v>
      </c>
      <c r="G28" s="163" t="s">
        <v>83</v>
      </c>
      <c r="H28" s="163"/>
      <c r="I28" s="163"/>
      <c r="J28" s="23">
        <v>100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96</v>
      </c>
      <c r="D29" s="163"/>
      <c r="E29" s="163"/>
      <c r="F29" s="25" t="s">
        <v>30</v>
      </c>
      <c r="G29" s="163" t="s">
        <v>35</v>
      </c>
      <c r="H29" s="163"/>
      <c r="I29" s="163"/>
      <c r="J29" s="26">
        <v>218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88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88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88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88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88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88" t="s">
        <v>30</v>
      </c>
      <c r="G35" s="154"/>
      <c r="H35" s="154"/>
      <c r="I35" s="154"/>
      <c r="J35" s="28">
        <f>J27+J28+J29+J30+J31+J32+J34</f>
        <v>536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92"/>
      <c r="M36" s="180">
        <f>M25</f>
        <v>640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88"/>
      <c r="I37" s="88"/>
      <c r="J37" s="31"/>
      <c r="K37" s="6"/>
      <c r="L37" s="89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148+148</f>
        <v>296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89" t="s">
        <v>34</v>
      </c>
      <c r="M39" s="177">
        <f>J35*J36</f>
        <v>857.6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89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89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92"/>
      <c r="F42" s="175">
        <v>0</v>
      </c>
      <c r="G42" s="176"/>
      <c r="H42" s="89"/>
      <c r="I42" s="89"/>
      <c r="J42" s="89"/>
      <c r="K42" s="6" t="s">
        <v>48</v>
      </c>
      <c r="L42" s="92"/>
      <c r="M42" s="171">
        <f>SUM(M36+M38+M39)+M40+M41</f>
        <v>1793.6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92"/>
      <c r="F43" s="169">
        <v>0</v>
      </c>
      <c r="G43" s="170"/>
      <c r="H43" s="89"/>
      <c r="I43" s="89"/>
      <c r="J43" s="89"/>
      <c r="K43" s="6" t="s">
        <v>50</v>
      </c>
      <c r="L43" s="92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92"/>
      <c r="F44" s="173">
        <f>SUM(F42:G43)</f>
        <v>0</v>
      </c>
      <c r="G44" s="174"/>
      <c r="H44" s="89"/>
      <c r="I44" s="89"/>
      <c r="J44" s="89"/>
      <c r="K44" s="6"/>
      <c r="L44" s="92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92"/>
      <c r="F45" s="169">
        <v>0</v>
      </c>
      <c r="G45" s="170"/>
      <c r="H45" s="89"/>
      <c r="I45" s="89"/>
      <c r="J45" s="89"/>
      <c r="K45" s="6"/>
      <c r="L45" s="92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92"/>
      <c r="F46" s="173">
        <f>SUM(F44:G45)</f>
        <v>0</v>
      </c>
      <c r="G46" s="174"/>
      <c r="H46" s="89"/>
      <c r="I46" s="89"/>
      <c r="J46" s="89"/>
      <c r="K46" s="6"/>
      <c r="L46" s="92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92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92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92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92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92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92"/>
      <c r="F52" s="157">
        <f>+M42-F51</f>
        <v>1793.6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1793.6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88"/>
      <c r="C55" s="88"/>
      <c r="D55" s="88"/>
      <c r="E55" s="88"/>
      <c r="F55" s="88"/>
      <c r="G55" s="88"/>
      <c r="H55" s="6"/>
      <c r="I55" s="88"/>
      <c r="J55" s="88"/>
      <c r="K55" s="88"/>
      <c r="L55" s="88"/>
      <c r="M55" s="88"/>
      <c r="N55" s="90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97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98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8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83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640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85"/>
      <c r="B11" s="207">
        <f>$M$9</f>
        <v>640</v>
      </c>
      <c r="C11" s="207"/>
      <c r="D11" s="208" t="s">
        <v>88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86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17</v>
      </c>
      <c r="F16" s="83" t="s">
        <v>5</v>
      </c>
      <c r="G16" s="163" t="s">
        <v>68</v>
      </c>
      <c r="H16" s="163"/>
      <c r="I16" s="83" t="s">
        <v>14</v>
      </c>
      <c r="J16" s="18">
        <v>17</v>
      </c>
      <c r="K16" s="83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83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83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83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640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83" t="s">
        <v>30</v>
      </c>
      <c r="G27" s="163" t="s">
        <v>87</v>
      </c>
      <c r="H27" s="163"/>
      <c r="I27" s="163"/>
      <c r="J27" s="23"/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87</v>
      </c>
      <c r="D28" s="163"/>
      <c r="E28" s="163"/>
      <c r="F28" s="25" t="s">
        <v>30</v>
      </c>
      <c r="G28" s="163" t="s">
        <v>35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/>
      <c r="D29" s="163"/>
      <c r="E29" s="163"/>
      <c r="F29" s="25" t="s">
        <v>30</v>
      </c>
      <c r="G29" s="163"/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83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83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83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83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83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83" t="s">
        <v>30</v>
      </c>
      <c r="G35" s="154"/>
      <c r="H35" s="154"/>
      <c r="I35" s="154"/>
      <c r="J35" s="28">
        <f>J27+J28+J29+J30+J31+J32+J34</f>
        <v>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86"/>
      <c r="M36" s="180">
        <f>M25</f>
        <v>640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83"/>
      <c r="I37" s="83"/>
      <c r="J37" s="31"/>
      <c r="K37" s="6"/>
      <c r="L37" s="87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87" t="s">
        <v>34</v>
      </c>
      <c r="M39" s="177">
        <f>J35*J36</f>
        <v>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87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87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86"/>
      <c r="F42" s="175">
        <v>0</v>
      </c>
      <c r="G42" s="176"/>
      <c r="H42" s="87"/>
      <c r="I42" s="87"/>
      <c r="J42" s="87"/>
      <c r="K42" s="6" t="s">
        <v>48</v>
      </c>
      <c r="L42" s="86"/>
      <c r="M42" s="171">
        <f>SUM(M36+M38+M39)+M40+M41</f>
        <v>640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86"/>
      <c r="F43" s="169">
        <v>0</v>
      </c>
      <c r="G43" s="170"/>
      <c r="H43" s="87"/>
      <c r="I43" s="87"/>
      <c r="J43" s="87"/>
      <c r="K43" s="6" t="s">
        <v>50</v>
      </c>
      <c r="L43" s="86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86"/>
      <c r="F44" s="173">
        <f>SUM(F42:G43)</f>
        <v>0</v>
      </c>
      <c r="G44" s="174"/>
      <c r="H44" s="87"/>
      <c r="I44" s="87"/>
      <c r="J44" s="87"/>
      <c r="K44" s="6"/>
      <c r="L44" s="86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86"/>
      <c r="F45" s="169">
        <v>0</v>
      </c>
      <c r="G45" s="170"/>
      <c r="H45" s="87"/>
      <c r="I45" s="87"/>
      <c r="J45" s="87"/>
      <c r="K45" s="6"/>
      <c r="L45" s="86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86"/>
      <c r="F46" s="173">
        <f>SUM(F44:G45)</f>
        <v>0</v>
      </c>
      <c r="G46" s="174"/>
      <c r="H46" s="87"/>
      <c r="I46" s="87"/>
      <c r="J46" s="87"/>
      <c r="K46" s="6"/>
      <c r="L46" s="86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86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86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86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86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86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86"/>
      <c r="F52" s="157">
        <f>+M42-F51</f>
        <v>640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640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83"/>
      <c r="C55" s="83"/>
      <c r="D55" s="83"/>
      <c r="E55" s="83"/>
      <c r="F55" s="83"/>
      <c r="G55" s="83"/>
      <c r="H55" s="6"/>
      <c r="I55" s="83"/>
      <c r="J55" s="83"/>
      <c r="K55" s="83"/>
      <c r="L55" s="83"/>
      <c r="M55" s="83"/>
      <c r="N55" s="84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93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94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7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2"/>
      <c r="M4" s="82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2" t="s">
        <v>2</v>
      </c>
      <c r="M5" s="82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83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880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85"/>
      <c r="B11" s="207">
        <f>$M$9</f>
        <v>880</v>
      </c>
      <c r="C11" s="207"/>
      <c r="D11" s="208" t="s">
        <v>92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89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17</v>
      </c>
      <c r="F16" s="83" t="s">
        <v>5</v>
      </c>
      <c r="G16" s="163" t="s">
        <v>68</v>
      </c>
      <c r="H16" s="163"/>
      <c r="I16" s="83" t="s">
        <v>14</v>
      </c>
      <c r="J16" s="18">
        <v>17</v>
      </c>
      <c r="K16" s="83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83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83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83" t="s">
        <v>30</v>
      </c>
      <c r="F25" s="177">
        <v>880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880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83" t="s">
        <v>30</v>
      </c>
      <c r="G27" s="163" t="s">
        <v>87</v>
      </c>
      <c r="H27" s="163"/>
      <c r="I27" s="163"/>
      <c r="J27" s="23"/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87</v>
      </c>
      <c r="D28" s="163"/>
      <c r="E28" s="163"/>
      <c r="F28" s="25" t="s">
        <v>30</v>
      </c>
      <c r="G28" s="163" t="s">
        <v>35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/>
      <c r="D29" s="163"/>
      <c r="E29" s="163"/>
      <c r="F29" s="25" t="s">
        <v>30</v>
      </c>
      <c r="G29" s="163"/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83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83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83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83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83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83" t="s">
        <v>30</v>
      </c>
      <c r="G35" s="154"/>
      <c r="H35" s="154"/>
      <c r="I35" s="154"/>
      <c r="J35" s="28">
        <f>J27+J28+J29+J30+J31+J32+J34</f>
        <v>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86"/>
      <c r="M36" s="180">
        <f>M25</f>
        <v>880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83"/>
      <c r="I37" s="83"/>
      <c r="J37" s="31"/>
      <c r="K37" s="6"/>
      <c r="L37" s="87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87" t="s">
        <v>34</v>
      </c>
      <c r="M39" s="177">
        <f>J35*J36</f>
        <v>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87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87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86"/>
      <c r="F42" s="175">
        <v>0</v>
      </c>
      <c r="G42" s="176"/>
      <c r="H42" s="87"/>
      <c r="I42" s="87"/>
      <c r="J42" s="87"/>
      <c r="K42" s="6" t="s">
        <v>48</v>
      </c>
      <c r="L42" s="86"/>
      <c r="M42" s="171">
        <f>SUM(M36+M38+M39)+M40+M41</f>
        <v>880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86"/>
      <c r="F43" s="169">
        <v>0</v>
      </c>
      <c r="G43" s="170"/>
      <c r="H43" s="87"/>
      <c r="I43" s="87"/>
      <c r="J43" s="87"/>
      <c r="K43" s="6" t="s">
        <v>50</v>
      </c>
      <c r="L43" s="86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86"/>
      <c r="F44" s="173">
        <f>SUM(F42:G43)</f>
        <v>0</v>
      </c>
      <c r="G44" s="174"/>
      <c r="H44" s="87"/>
      <c r="I44" s="87"/>
      <c r="J44" s="87"/>
      <c r="K44" s="6"/>
      <c r="L44" s="86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86"/>
      <c r="F45" s="169">
        <v>0</v>
      </c>
      <c r="G45" s="170"/>
      <c r="H45" s="87"/>
      <c r="I45" s="87"/>
      <c r="J45" s="87"/>
      <c r="K45" s="6"/>
      <c r="L45" s="86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86"/>
      <c r="F46" s="173">
        <f>SUM(F44:G45)</f>
        <v>0</v>
      </c>
      <c r="G46" s="174"/>
      <c r="H46" s="87"/>
      <c r="I46" s="87"/>
      <c r="J46" s="87"/>
      <c r="K46" s="6"/>
      <c r="L46" s="86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86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86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86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86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86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86"/>
      <c r="F52" s="157">
        <f>+M42-F51</f>
        <v>880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880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83"/>
      <c r="C55" s="83"/>
      <c r="D55" s="83"/>
      <c r="E55" s="83"/>
      <c r="F55" s="83"/>
      <c r="G55" s="83"/>
      <c r="H55" s="6"/>
      <c r="I55" s="83"/>
      <c r="J55" s="83"/>
      <c r="K55" s="83"/>
      <c r="L55" s="83"/>
      <c r="M55" s="83"/>
      <c r="N55" s="84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90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91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28" sqref="L2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6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1"/>
      <c r="M4" s="81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1" t="s">
        <v>2</v>
      </c>
      <c r="M5" s="81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13</v>
      </c>
      <c r="K8" s="76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1792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79"/>
      <c r="B11" s="207">
        <f>$M$9</f>
        <v>1792</v>
      </c>
      <c r="C11" s="207"/>
      <c r="D11" s="208" t="s">
        <v>88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86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17</v>
      </c>
      <c r="F16" s="76" t="s">
        <v>5</v>
      </c>
      <c r="G16" s="163" t="s">
        <v>68</v>
      </c>
      <c r="H16" s="163"/>
      <c r="I16" s="76" t="s">
        <v>14</v>
      </c>
      <c r="J16" s="18">
        <v>17</v>
      </c>
      <c r="K16" s="76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76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76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76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640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76" t="s">
        <v>30</v>
      </c>
      <c r="G27" s="163" t="s">
        <v>87</v>
      </c>
      <c r="H27" s="163"/>
      <c r="I27" s="163"/>
      <c r="J27" s="23">
        <v>325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83</v>
      </c>
      <c r="D28" s="163"/>
      <c r="E28" s="163"/>
      <c r="F28" s="25" t="s">
        <v>30</v>
      </c>
      <c r="G28" s="163" t="s">
        <v>83</v>
      </c>
      <c r="H28" s="163"/>
      <c r="I28" s="163"/>
      <c r="J28" s="23">
        <v>50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87</v>
      </c>
      <c r="D29" s="163"/>
      <c r="E29" s="163"/>
      <c r="F29" s="25" t="s">
        <v>30</v>
      </c>
      <c r="G29" s="163" t="s">
        <v>35</v>
      </c>
      <c r="H29" s="163"/>
      <c r="I29" s="163"/>
      <c r="J29" s="26">
        <v>325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76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76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76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76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76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76" t="s">
        <v>30</v>
      </c>
      <c r="G35" s="154"/>
      <c r="H35" s="154"/>
      <c r="I35" s="154"/>
      <c r="J35" s="28">
        <f>J27+J28+J29+J30+J31+J32+J34</f>
        <v>700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80"/>
      <c r="M36" s="180">
        <f>M25</f>
        <v>640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76"/>
      <c r="I37" s="76"/>
      <c r="J37" s="31"/>
      <c r="K37" s="6"/>
      <c r="L37" s="77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16+16</f>
        <v>32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77" t="s">
        <v>34</v>
      </c>
      <c r="M39" s="177">
        <f>J35*J36</f>
        <v>1120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7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7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80"/>
      <c r="F42" s="175">
        <v>0</v>
      </c>
      <c r="G42" s="176"/>
      <c r="H42" s="77"/>
      <c r="I42" s="77"/>
      <c r="J42" s="77"/>
      <c r="K42" s="6" t="s">
        <v>48</v>
      </c>
      <c r="L42" s="80"/>
      <c r="M42" s="171">
        <f>SUM(M36+M38+M39)+M40+M41</f>
        <v>1792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80"/>
      <c r="F43" s="169">
        <v>0</v>
      </c>
      <c r="G43" s="170"/>
      <c r="H43" s="77"/>
      <c r="I43" s="77"/>
      <c r="J43" s="77"/>
      <c r="K43" s="6" t="s">
        <v>50</v>
      </c>
      <c r="L43" s="80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80"/>
      <c r="F44" s="173">
        <f>SUM(F42:G43)</f>
        <v>0</v>
      </c>
      <c r="G44" s="174"/>
      <c r="H44" s="77"/>
      <c r="I44" s="77"/>
      <c r="J44" s="77"/>
      <c r="K44" s="6"/>
      <c r="L44" s="80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80"/>
      <c r="F45" s="169">
        <v>0</v>
      </c>
      <c r="G45" s="170"/>
      <c r="H45" s="77"/>
      <c r="I45" s="77"/>
      <c r="J45" s="77"/>
      <c r="K45" s="6"/>
      <c r="L45" s="80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80"/>
      <c r="F46" s="173">
        <f>SUM(F44:G45)</f>
        <v>0</v>
      </c>
      <c r="G46" s="174"/>
      <c r="H46" s="77"/>
      <c r="I46" s="77"/>
      <c r="J46" s="77"/>
      <c r="K46" s="6"/>
      <c r="L46" s="80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80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80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80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80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80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80"/>
      <c r="F52" s="157">
        <f>+M42-F51</f>
        <v>1792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1792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76"/>
      <c r="C55" s="76"/>
      <c r="D55" s="76"/>
      <c r="E55" s="76"/>
      <c r="F55" s="76"/>
      <c r="G55" s="76"/>
      <c r="H55" s="6"/>
      <c r="I55" s="76"/>
      <c r="J55" s="76"/>
      <c r="K55" s="76"/>
      <c r="L55" s="76"/>
      <c r="M55" s="76"/>
      <c r="N55" s="78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84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85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O31" sqref="O3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5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0"/>
      <c r="M4" s="70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70" t="s">
        <v>2</v>
      </c>
      <c r="M5" s="70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7</v>
      </c>
      <c r="K8" s="71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2432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73"/>
      <c r="B11" s="207">
        <f>$M$9</f>
        <v>2432</v>
      </c>
      <c r="C11" s="207"/>
      <c r="D11" s="208" t="s">
        <v>81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80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9</v>
      </c>
      <c r="F16" s="71" t="s">
        <v>5</v>
      </c>
      <c r="G16" s="163" t="s">
        <v>68</v>
      </c>
      <c r="H16" s="163"/>
      <c r="I16" s="71" t="s">
        <v>14</v>
      </c>
      <c r="J16" s="18">
        <v>10</v>
      </c>
      <c r="K16" s="71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71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1</v>
      </c>
      <c r="E24" s="71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71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1760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71" t="s">
        <v>30</v>
      </c>
      <c r="G27" s="163" t="s">
        <v>36</v>
      </c>
      <c r="H27" s="163"/>
      <c r="I27" s="163"/>
      <c r="J27" s="23">
        <v>200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79" t="s">
        <v>36</v>
      </c>
      <c r="D28" s="179"/>
      <c r="E28" s="179"/>
      <c r="F28" s="25" t="s">
        <v>30</v>
      </c>
      <c r="G28" s="179" t="s">
        <v>38</v>
      </c>
      <c r="H28" s="179"/>
      <c r="I28" s="179"/>
      <c r="J28" s="23">
        <v>5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79" t="s">
        <v>38</v>
      </c>
      <c r="D29" s="179"/>
      <c r="E29" s="179"/>
      <c r="F29" s="71" t="s">
        <v>30</v>
      </c>
      <c r="G29" s="179" t="s">
        <v>36</v>
      </c>
      <c r="H29" s="179"/>
      <c r="I29" s="179"/>
      <c r="J29" s="26">
        <v>5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79" t="s">
        <v>36</v>
      </c>
      <c r="D30" s="179"/>
      <c r="E30" s="179"/>
      <c r="F30" s="71" t="s">
        <v>30</v>
      </c>
      <c r="G30" s="179" t="s">
        <v>38</v>
      </c>
      <c r="H30" s="179"/>
      <c r="I30" s="179"/>
      <c r="J30" s="26">
        <v>5</v>
      </c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 t="s">
        <v>38</v>
      </c>
      <c r="D31" s="163"/>
      <c r="E31" s="163"/>
      <c r="F31" s="71" t="s">
        <v>30</v>
      </c>
      <c r="G31" s="163" t="s">
        <v>36</v>
      </c>
      <c r="H31" s="163"/>
      <c r="I31" s="163"/>
      <c r="J31" s="26">
        <v>5</v>
      </c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 t="s">
        <v>36</v>
      </c>
      <c r="D32" s="163"/>
      <c r="E32" s="163"/>
      <c r="F32" s="71" t="s">
        <v>30</v>
      </c>
      <c r="G32" s="163" t="s">
        <v>35</v>
      </c>
      <c r="H32" s="163"/>
      <c r="I32" s="163"/>
      <c r="J32" s="26">
        <v>200</v>
      </c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71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71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71" t="s">
        <v>30</v>
      </c>
      <c r="G35" s="154"/>
      <c r="H35" s="154"/>
      <c r="I35" s="154"/>
      <c r="J35" s="28">
        <f>J27+J28+J29+J30+J31+J32+J34</f>
        <v>420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74"/>
      <c r="M36" s="180">
        <f>M25</f>
        <v>1760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71"/>
      <c r="I37" s="71"/>
      <c r="J37" s="31"/>
      <c r="K37" s="6"/>
      <c r="L37" s="75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75" t="s">
        <v>34</v>
      </c>
      <c r="M39" s="177">
        <f>J35*J36</f>
        <v>672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5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5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74"/>
      <c r="F42" s="175">
        <v>0</v>
      </c>
      <c r="G42" s="176"/>
      <c r="H42" s="75"/>
      <c r="I42" s="75"/>
      <c r="J42" s="75"/>
      <c r="K42" s="6" t="s">
        <v>48</v>
      </c>
      <c r="L42" s="74"/>
      <c r="M42" s="171">
        <f>SUM(M36+M38+M39)+M40+M41</f>
        <v>2432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74"/>
      <c r="F43" s="169">
        <v>0</v>
      </c>
      <c r="G43" s="170"/>
      <c r="H43" s="75"/>
      <c r="I43" s="75"/>
      <c r="J43" s="75"/>
      <c r="K43" s="6" t="s">
        <v>50</v>
      </c>
      <c r="L43" s="74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74"/>
      <c r="F44" s="173">
        <f>SUM(F42:G43)</f>
        <v>0</v>
      </c>
      <c r="G44" s="174"/>
      <c r="H44" s="75"/>
      <c r="I44" s="75"/>
      <c r="J44" s="75"/>
      <c r="K44" s="6"/>
      <c r="L44" s="74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74"/>
      <c r="F45" s="169">
        <v>0</v>
      </c>
      <c r="G45" s="170"/>
      <c r="H45" s="75"/>
      <c r="I45" s="75"/>
      <c r="J45" s="75"/>
      <c r="K45" s="6"/>
      <c r="L45" s="74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74"/>
      <c r="F46" s="173">
        <f>SUM(F44:G45)</f>
        <v>0</v>
      </c>
      <c r="G46" s="174"/>
      <c r="H46" s="75"/>
      <c r="I46" s="75"/>
      <c r="J46" s="75"/>
      <c r="K46" s="6"/>
      <c r="L46" s="74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74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74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74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74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74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74"/>
      <c r="F52" s="157">
        <f>+M42-F51</f>
        <v>2432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2432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71"/>
      <c r="C55" s="71"/>
      <c r="D55" s="71"/>
      <c r="E55" s="71"/>
      <c r="F55" s="71"/>
      <c r="G55" s="71"/>
      <c r="H55" s="6"/>
      <c r="I55" s="71"/>
      <c r="J55" s="71"/>
      <c r="K55" s="71"/>
      <c r="L55" s="71"/>
      <c r="M55" s="71"/>
      <c r="N55" s="72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63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214" t="s">
        <v>61</v>
      </c>
      <c r="J59" s="214"/>
      <c r="K59" s="214"/>
      <c r="L59" s="214"/>
      <c r="M59" s="214"/>
      <c r="N59" s="215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M2:N2"/>
    <mergeCell ref="L3:M3"/>
    <mergeCell ref="L8:M8"/>
    <mergeCell ref="K9:L9"/>
    <mergeCell ref="M9:N9"/>
    <mergeCell ref="B11:C11"/>
    <mergeCell ref="D11:N1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7:E27"/>
    <mergeCell ref="G27:I27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P38:Q38"/>
    <mergeCell ref="M39:N39"/>
    <mergeCell ref="M40:N40"/>
    <mergeCell ref="M41:N41"/>
    <mergeCell ref="F42:G42"/>
    <mergeCell ref="M42:N42"/>
    <mergeCell ref="F43:G43"/>
    <mergeCell ref="M43:N43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54:G54"/>
    <mergeCell ref="I54:N54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M41" sqref="M41:N4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4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9"/>
      <c r="M4" s="6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69" t="s">
        <v>2</v>
      </c>
      <c r="M5" s="6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</v>
      </c>
      <c r="K8" s="64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9656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67"/>
      <c r="B11" s="207">
        <f>$M$9</f>
        <v>9656</v>
      </c>
      <c r="C11" s="207"/>
      <c r="D11" s="208" t="s">
        <v>82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73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8</v>
      </c>
      <c r="F16" s="64" t="s">
        <v>5</v>
      </c>
      <c r="G16" s="163" t="s">
        <v>68</v>
      </c>
      <c r="H16" s="163"/>
      <c r="I16" s="64" t="s">
        <v>14</v>
      </c>
      <c r="J16" s="18">
        <v>10</v>
      </c>
      <c r="K16" s="64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 t="s">
        <v>18</v>
      </c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64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2</v>
      </c>
      <c r="E24" s="64" t="s">
        <v>30</v>
      </c>
      <c r="F24" s="177">
        <v>2800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64" t="s">
        <v>30</v>
      </c>
      <c r="F25" s="177">
        <v>1200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6800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64" t="s">
        <v>30</v>
      </c>
      <c r="G27" s="163" t="s">
        <v>72</v>
      </c>
      <c r="H27" s="163"/>
      <c r="I27" s="163"/>
      <c r="J27" s="23">
        <v>110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72</v>
      </c>
      <c r="D28" s="163"/>
      <c r="E28" s="163"/>
      <c r="F28" s="25" t="s">
        <v>30</v>
      </c>
      <c r="G28" s="163" t="s">
        <v>74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74</v>
      </c>
      <c r="D29" s="163"/>
      <c r="E29" s="163"/>
      <c r="F29" s="64" t="s">
        <v>30</v>
      </c>
      <c r="G29" s="163" t="s">
        <v>72</v>
      </c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 t="s">
        <v>72</v>
      </c>
      <c r="D30" s="163"/>
      <c r="E30" s="163"/>
      <c r="F30" s="64" t="s">
        <v>30</v>
      </c>
      <c r="G30" s="163" t="s">
        <v>35</v>
      </c>
      <c r="H30" s="163"/>
      <c r="I30" s="163"/>
      <c r="J30" s="26">
        <v>110</v>
      </c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64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64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64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64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64" t="s">
        <v>30</v>
      </c>
      <c r="G35" s="154"/>
      <c r="H35" s="154"/>
      <c r="I35" s="154"/>
      <c r="J35" s="28">
        <f>J27+J28+J29+J30+J31+J32+J34</f>
        <v>220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1.9</v>
      </c>
      <c r="K36" s="6"/>
      <c r="L36" s="68"/>
      <c r="M36" s="180">
        <f>M25</f>
        <v>6800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64"/>
      <c r="I37" s="64"/>
      <c r="J37" s="31"/>
      <c r="K37" s="6"/>
      <c r="L37" s="65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244+244</f>
        <v>488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65" t="s">
        <v>34</v>
      </c>
      <c r="M39" s="177">
        <f>J35*J36</f>
        <v>418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65" t="s">
        <v>45</v>
      </c>
      <c r="M40" s="177">
        <f>150*3</f>
        <v>450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65" t="s">
        <v>46</v>
      </c>
      <c r="M41" s="177">
        <f>6*250</f>
        <v>1500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68"/>
      <c r="F42" s="175">
        <v>0</v>
      </c>
      <c r="G42" s="176"/>
      <c r="H42" s="65"/>
      <c r="I42" s="65"/>
      <c r="J42" s="65"/>
      <c r="K42" s="6" t="s">
        <v>48</v>
      </c>
      <c r="L42" s="68"/>
      <c r="M42" s="171">
        <f>SUM(M36+M38+M39)+M40+M41</f>
        <v>9656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68"/>
      <c r="F43" s="169">
        <v>0</v>
      </c>
      <c r="G43" s="170"/>
      <c r="H43" s="65"/>
      <c r="I43" s="65"/>
      <c r="J43" s="65"/>
      <c r="K43" s="6" t="s">
        <v>50</v>
      </c>
      <c r="L43" s="68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68"/>
      <c r="F44" s="173">
        <f>SUM(F42:G43)</f>
        <v>0</v>
      </c>
      <c r="G44" s="174"/>
      <c r="H44" s="65"/>
      <c r="I44" s="65"/>
      <c r="J44" s="65"/>
      <c r="K44" s="6"/>
      <c r="L44" s="68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68"/>
      <c r="F45" s="169">
        <v>0</v>
      </c>
      <c r="G45" s="170"/>
      <c r="H45" s="65"/>
      <c r="I45" s="65"/>
      <c r="J45" s="65"/>
      <c r="K45" s="6"/>
      <c r="L45" s="68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68"/>
      <c r="F46" s="173">
        <f>SUM(F44:G45)</f>
        <v>0</v>
      </c>
      <c r="G46" s="174"/>
      <c r="H46" s="65"/>
      <c r="I46" s="65"/>
      <c r="J46" s="65"/>
      <c r="K46" s="6"/>
      <c r="L46" s="68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68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68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68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68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68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68"/>
      <c r="F52" s="157">
        <f>+M42-F51</f>
        <v>9656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9656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64"/>
      <c r="C55" s="64"/>
      <c r="D55" s="64"/>
      <c r="E55" s="64"/>
      <c r="F55" s="64"/>
      <c r="G55" s="64"/>
      <c r="H55" s="6"/>
      <c r="I55" s="64"/>
      <c r="J55" s="64"/>
      <c r="K55" s="64"/>
      <c r="L55" s="64"/>
      <c r="M55" s="64"/>
      <c r="N55" s="66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78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212" t="s">
        <v>79</v>
      </c>
      <c r="J59" s="212"/>
      <c r="K59" s="212"/>
      <c r="L59" s="212"/>
      <c r="M59" s="212"/>
      <c r="N59" s="213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R19" sqref="R19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3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9"/>
      <c r="M4" s="6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69" t="s">
        <v>2</v>
      </c>
      <c r="M5" s="6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6</v>
      </c>
      <c r="K8" s="64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10640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67"/>
      <c r="B11" s="207">
        <f>$M$9</f>
        <v>10640</v>
      </c>
      <c r="C11" s="207"/>
      <c r="D11" s="208" t="s">
        <v>77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73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8</v>
      </c>
      <c r="F16" s="64" t="s">
        <v>5</v>
      </c>
      <c r="G16" s="163" t="s">
        <v>68</v>
      </c>
      <c r="H16" s="163"/>
      <c r="I16" s="64" t="s">
        <v>14</v>
      </c>
      <c r="J16" s="18">
        <v>11</v>
      </c>
      <c r="K16" s="64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 t="s">
        <v>18</v>
      </c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64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3</v>
      </c>
      <c r="E24" s="64" t="s">
        <v>30</v>
      </c>
      <c r="F24" s="177">
        <v>2000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64" t="s">
        <v>30</v>
      </c>
      <c r="F25" s="177">
        <v>1200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7200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64" t="s">
        <v>30</v>
      </c>
      <c r="G27" s="163" t="s">
        <v>72</v>
      </c>
      <c r="H27" s="163"/>
      <c r="I27" s="163"/>
      <c r="J27" s="23">
        <v>110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72</v>
      </c>
      <c r="D28" s="163"/>
      <c r="E28" s="163"/>
      <c r="F28" s="25" t="s">
        <v>30</v>
      </c>
      <c r="G28" s="163" t="s">
        <v>74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74</v>
      </c>
      <c r="D29" s="163"/>
      <c r="E29" s="163"/>
      <c r="F29" s="64" t="s">
        <v>30</v>
      </c>
      <c r="G29" s="163" t="s">
        <v>72</v>
      </c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 t="s">
        <v>72</v>
      </c>
      <c r="D30" s="163"/>
      <c r="E30" s="163"/>
      <c r="F30" s="64" t="s">
        <v>30</v>
      </c>
      <c r="G30" s="163" t="s">
        <v>35</v>
      </c>
      <c r="H30" s="163"/>
      <c r="I30" s="163"/>
      <c r="J30" s="26">
        <v>110</v>
      </c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64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64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64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64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64" t="s">
        <v>30</v>
      </c>
      <c r="G35" s="154"/>
      <c r="H35" s="154"/>
      <c r="I35" s="154"/>
      <c r="J35" s="28">
        <f>J27+J28+J29+J30+J31+J32+J34</f>
        <v>220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68"/>
      <c r="M36" s="180">
        <f>M25</f>
        <v>7200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64"/>
      <c r="I37" s="64"/>
      <c r="J37" s="31"/>
      <c r="K37" s="6"/>
      <c r="L37" s="65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244+244</f>
        <v>488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65" t="s">
        <v>34</v>
      </c>
      <c r="M39" s="177">
        <f>J35*J36</f>
        <v>352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65" t="s">
        <v>45</v>
      </c>
      <c r="M40" s="177">
        <f>150*4</f>
        <v>600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65" t="s">
        <v>46</v>
      </c>
      <c r="M41" s="177">
        <f>8*250</f>
        <v>2000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68"/>
      <c r="F42" s="175">
        <v>0</v>
      </c>
      <c r="G42" s="176"/>
      <c r="H42" s="65"/>
      <c r="I42" s="65"/>
      <c r="J42" s="65"/>
      <c r="K42" s="6" t="s">
        <v>48</v>
      </c>
      <c r="L42" s="68"/>
      <c r="M42" s="171">
        <f>SUM(M36+M38+M39)+M40+M41</f>
        <v>10640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68"/>
      <c r="F43" s="169">
        <v>0</v>
      </c>
      <c r="G43" s="170"/>
      <c r="H43" s="65"/>
      <c r="I43" s="65"/>
      <c r="J43" s="65"/>
      <c r="K43" s="6" t="s">
        <v>50</v>
      </c>
      <c r="L43" s="68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68"/>
      <c r="F44" s="173">
        <f>SUM(F42:G43)</f>
        <v>0</v>
      </c>
      <c r="G44" s="174"/>
      <c r="H44" s="65"/>
      <c r="I44" s="65"/>
      <c r="J44" s="65"/>
      <c r="K44" s="6"/>
      <c r="L44" s="68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68"/>
      <c r="F45" s="169">
        <v>0</v>
      </c>
      <c r="G45" s="170"/>
      <c r="H45" s="65"/>
      <c r="I45" s="65"/>
      <c r="J45" s="65"/>
      <c r="K45" s="6"/>
      <c r="L45" s="68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68"/>
      <c r="F46" s="173">
        <f>SUM(F44:G45)</f>
        <v>0</v>
      </c>
      <c r="G46" s="174"/>
      <c r="H46" s="65"/>
      <c r="I46" s="65"/>
      <c r="J46" s="65"/>
      <c r="K46" s="6"/>
      <c r="L46" s="68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68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68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68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68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68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68"/>
      <c r="F52" s="157">
        <f>+M42-F51</f>
        <v>10640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10640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64"/>
      <c r="C55" s="64"/>
      <c r="D55" s="64"/>
      <c r="E55" s="64"/>
      <c r="F55" s="64"/>
      <c r="G55" s="64"/>
      <c r="H55" s="6"/>
      <c r="I55" s="64"/>
      <c r="J55" s="64"/>
      <c r="K55" s="64"/>
      <c r="L55" s="64"/>
      <c r="M55" s="64"/>
      <c r="N55" s="66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76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212" t="s">
        <v>70</v>
      </c>
      <c r="J59" s="212"/>
      <c r="K59" s="212"/>
      <c r="L59" s="212"/>
      <c r="M59" s="212"/>
      <c r="N59" s="213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O31" sqref="O3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2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</v>
      </c>
      <c r="K8" s="16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12790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21"/>
      <c r="B11" s="207">
        <f>$M$9</f>
        <v>12790</v>
      </c>
      <c r="C11" s="207"/>
      <c r="D11" s="208" t="s">
        <v>75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73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8</v>
      </c>
      <c r="F16" s="16" t="s">
        <v>5</v>
      </c>
      <c r="G16" s="163" t="s">
        <v>68</v>
      </c>
      <c r="H16" s="163"/>
      <c r="I16" s="16" t="s">
        <v>14</v>
      </c>
      <c r="J16" s="18">
        <v>12</v>
      </c>
      <c r="K16" s="16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 t="s">
        <v>18</v>
      </c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6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4</v>
      </c>
      <c r="E24" s="16" t="s">
        <v>30</v>
      </c>
      <c r="F24" s="177">
        <v>2000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6" t="s">
        <v>30</v>
      </c>
      <c r="F25" s="177">
        <v>1200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9200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6" t="s">
        <v>30</v>
      </c>
      <c r="G27" s="163" t="s">
        <v>72</v>
      </c>
      <c r="H27" s="163"/>
      <c r="I27" s="163"/>
      <c r="J27" s="23">
        <v>110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72</v>
      </c>
      <c r="D28" s="163"/>
      <c r="E28" s="163"/>
      <c r="F28" s="25" t="s">
        <v>30</v>
      </c>
      <c r="G28" s="163" t="s">
        <v>74</v>
      </c>
      <c r="H28" s="163"/>
      <c r="I28" s="163"/>
      <c r="J28" s="23"/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74</v>
      </c>
      <c r="D29" s="163"/>
      <c r="E29" s="163"/>
      <c r="F29" s="16" t="s">
        <v>30</v>
      </c>
      <c r="G29" s="163" t="s">
        <v>72</v>
      </c>
      <c r="H29" s="163"/>
      <c r="I29" s="163"/>
      <c r="J29" s="26"/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 t="s">
        <v>72</v>
      </c>
      <c r="D30" s="163"/>
      <c r="E30" s="163"/>
      <c r="F30" s="16" t="s">
        <v>30</v>
      </c>
      <c r="G30" s="163" t="s">
        <v>35</v>
      </c>
      <c r="H30" s="163"/>
      <c r="I30" s="163"/>
      <c r="J30" s="26">
        <v>110</v>
      </c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6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6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6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6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6" t="s">
        <v>30</v>
      </c>
      <c r="G35" s="154"/>
      <c r="H35" s="154"/>
      <c r="I35" s="154"/>
      <c r="J35" s="28">
        <f>J27+J28+J29+J30+J31+J32+J34</f>
        <v>220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32"/>
      <c r="M36" s="180">
        <f>M25</f>
        <v>9200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6"/>
      <c r="I37" s="16"/>
      <c r="J37" s="31"/>
      <c r="K37" s="6"/>
      <c r="L37" s="34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244+244</f>
        <v>488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34" t="s">
        <v>34</v>
      </c>
      <c r="M39" s="177">
        <f>J35*J36</f>
        <v>352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34" t="s">
        <v>45</v>
      </c>
      <c r="M40" s="177">
        <f>150*5</f>
        <v>750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34" t="s">
        <v>46</v>
      </c>
      <c r="M41" s="177">
        <f>8*250</f>
        <v>2000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32"/>
      <c r="F42" s="175">
        <v>0</v>
      </c>
      <c r="G42" s="176"/>
      <c r="H42" s="34"/>
      <c r="I42" s="34"/>
      <c r="J42" s="34"/>
      <c r="K42" s="6" t="s">
        <v>48</v>
      </c>
      <c r="L42" s="32"/>
      <c r="M42" s="171">
        <f>SUM(M36+M38+M39)+M40+M41</f>
        <v>12790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32"/>
      <c r="F43" s="169">
        <v>0</v>
      </c>
      <c r="G43" s="170"/>
      <c r="H43" s="34"/>
      <c r="I43" s="34"/>
      <c r="J43" s="34"/>
      <c r="K43" s="6" t="s">
        <v>50</v>
      </c>
      <c r="L43" s="32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32"/>
      <c r="F44" s="173">
        <f>SUM(F42:G43)</f>
        <v>0</v>
      </c>
      <c r="G44" s="174"/>
      <c r="H44" s="34"/>
      <c r="I44" s="34"/>
      <c r="J44" s="34"/>
      <c r="K44" s="6"/>
      <c r="L44" s="32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32"/>
      <c r="F45" s="169">
        <v>0</v>
      </c>
      <c r="G45" s="170"/>
      <c r="H45" s="34"/>
      <c r="I45" s="34"/>
      <c r="J45" s="34"/>
      <c r="K45" s="6"/>
      <c r="L45" s="32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32"/>
      <c r="F46" s="173">
        <f>SUM(F44:G45)</f>
        <v>0</v>
      </c>
      <c r="G46" s="174"/>
      <c r="H46" s="34"/>
      <c r="I46" s="34"/>
      <c r="J46" s="34"/>
      <c r="K46" s="6"/>
      <c r="L46" s="32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32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32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32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32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32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32"/>
      <c r="F52" s="157">
        <f>+M42-F51</f>
        <v>12790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12790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6"/>
      <c r="C55" s="16"/>
      <c r="D55" s="16"/>
      <c r="E55" s="16"/>
      <c r="F55" s="16"/>
      <c r="G55" s="16"/>
      <c r="H55" s="6"/>
      <c r="I55" s="16"/>
      <c r="J55" s="16"/>
      <c r="K55" s="16"/>
      <c r="L55" s="16"/>
      <c r="M55" s="16"/>
      <c r="N55" s="58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71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212" t="s">
        <v>70</v>
      </c>
      <c r="J59" s="212"/>
      <c r="K59" s="212"/>
      <c r="L59" s="212"/>
      <c r="M59" s="212"/>
      <c r="N59" s="213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M2:N2"/>
    <mergeCell ref="L3:M3"/>
    <mergeCell ref="L8:M8"/>
    <mergeCell ref="K9:L9"/>
    <mergeCell ref="M9:N9"/>
    <mergeCell ref="B11:C11"/>
    <mergeCell ref="D11:N1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7:E27"/>
    <mergeCell ref="G27:I27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P38:Q38"/>
    <mergeCell ref="M39:N39"/>
    <mergeCell ref="M40:N40"/>
    <mergeCell ref="M41:N41"/>
    <mergeCell ref="F42:G42"/>
    <mergeCell ref="M42:N42"/>
    <mergeCell ref="F43:G43"/>
    <mergeCell ref="M43:N43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54:G54"/>
    <mergeCell ref="I54:N54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37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24"/>
      <c r="M4" s="124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24" t="s">
        <v>2</v>
      </c>
      <c r="M5" s="124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25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2000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27"/>
      <c r="B11" s="207">
        <f>$M$9</f>
        <v>2000</v>
      </c>
      <c r="C11" s="207"/>
      <c r="D11" s="208" t="s">
        <v>143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145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30</v>
      </c>
      <c r="F16" s="125" t="s">
        <v>5</v>
      </c>
      <c r="G16" s="163" t="s">
        <v>68</v>
      </c>
      <c r="H16" s="163"/>
      <c r="I16" s="125" t="s">
        <v>14</v>
      </c>
      <c r="J16" s="18">
        <v>30</v>
      </c>
      <c r="K16" s="125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25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125" t="s">
        <v>30</v>
      </c>
      <c r="F24" s="177">
        <v>2000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25" t="s">
        <v>30</v>
      </c>
      <c r="F25" s="177">
        <v>1200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1200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25" t="s">
        <v>30</v>
      </c>
      <c r="G27" s="163" t="s">
        <v>38</v>
      </c>
      <c r="H27" s="163"/>
      <c r="I27" s="163"/>
      <c r="J27" s="23">
        <v>200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83</v>
      </c>
      <c r="D28" s="163"/>
      <c r="E28" s="163"/>
      <c r="F28" s="25" t="s">
        <v>30</v>
      </c>
      <c r="G28" s="163" t="s">
        <v>83</v>
      </c>
      <c r="H28" s="163"/>
      <c r="I28" s="163"/>
      <c r="J28" s="23">
        <v>100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38</v>
      </c>
      <c r="D29" s="163"/>
      <c r="E29" s="163"/>
      <c r="F29" s="25" t="s">
        <v>30</v>
      </c>
      <c r="G29" s="163" t="s">
        <v>35</v>
      </c>
      <c r="H29" s="163"/>
      <c r="I29" s="163"/>
      <c r="J29" s="26">
        <v>200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25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25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25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25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25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25" t="s">
        <v>30</v>
      </c>
      <c r="G35" s="154"/>
      <c r="H35" s="154"/>
      <c r="I35" s="154"/>
      <c r="J35" s="28">
        <f>J27+J28+J29+J30+J31+J32+J34</f>
        <v>500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28"/>
      <c r="M36" s="180">
        <f>M25</f>
        <v>1200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25"/>
      <c r="I37" s="125"/>
      <c r="J37" s="31"/>
      <c r="K37" s="6"/>
      <c r="L37" s="129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29" t="s">
        <v>34</v>
      </c>
      <c r="M39" s="177">
        <f>J35*J36</f>
        <v>800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29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29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28"/>
      <c r="F42" s="175">
        <v>0</v>
      </c>
      <c r="G42" s="176"/>
      <c r="H42" s="129"/>
      <c r="I42" s="129"/>
      <c r="J42" s="129"/>
      <c r="K42" s="6" t="s">
        <v>48</v>
      </c>
      <c r="L42" s="128"/>
      <c r="M42" s="171">
        <f>SUM(M36+M38+M39)+M40+M41</f>
        <v>2000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28"/>
      <c r="F43" s="169">
        <v>0</v>
      </c>
      <c r="G43" s="170"/>
      <c r="H43" s="129"/>
      <c r="I43" s="129"/>
      <c r="J43" s="129"/>
      <c r="K43" s="6" t="s">
        <v>50</v>
      </c>
      <c r="L43" s="128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28"/>
      <c r="F44" s="173">
        <f>SUM(F42:G43)</f>
        <v>0</v>
      </c>
      <c r="G44" s="174"/>
      <c r="H44" s="129"/>
      <c r="I44" s="129"/>
      <c r="J44" s="129"/>
      <c r="K44" s="6"/>
      <c r="L44" s="128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28"/>
      <c r="F45" s="169">
        <v>0</v>
      </c>
      <c r="G45" s="170"/>
      <c r="H45" s="129"/>
      <c r="I45" s="129"/>
      <c r="J45" s="129"/>
      <c r="K45" s="6"/>
      <c r="L45" s="128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28"/>
      <c r="F46" s="173">
        <f>SUM(F44:G45)</f>
        <v>0</v>
      </c>
      <c r="G46" s="174"/>
      <c r="H46" s="129"/>
      <c r="I46" s="129"/>
      <c r="J46" s="129"/>
      <c r="K46" s="6"/>
      <c r="L46" s="128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28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28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28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28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28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28"/>
      <c r="F52" s="157">
        <f>+M42-F51</f>
        <v>2000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2000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25"/>
      <c r="C55" s="125"/>
      <c r="D55" s="125"/>
      <c r="E55" s="125"/>
      <c r="F55" s="125"/>
      <c r="G55" s="125"/>
      <c r="H55" s="6"/>
      <c r="I55" s="125"/>
      <c r="J55" s="125"/>
      <c r="K55" s="125"/>
      <c r="L55" s="125"/>
      <c r="M55" s="125"/>
      <c r="N55" s="126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141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142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zoomScaleNormal="100" workbookViewId="0">
      <selection activeCell="Q21" sqref="Q2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1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31</v>
      </c>
      <c r="K8" s="15" t="s">
        <v>5</v>
      </c>
      <c r="L8" s="163" t="s">
        <v>6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3584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7"/>
      <c r="B11" s="207">
        <f>$M$9</f>
        <v>3584</v>
      </c>
      <c r="C11" s="207"/>
      <c r="D11" s="208" t="s">
        <v>9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69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1</v>
      </c>
      <c r="F16" s="15" t="s">
        <v>5</v>
      </c>
      <c r="G16" s="163" t="s">
        <v>68</v>
      </c>
      <c r="H16" s="163"/>
      <c r="I16" s="15" t="s">
        <v>14</v>
      </c>
      <c r="J16" s="18">
        <v>3</v>
      </c>
      <c r="K16" s="15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5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2</v>
      </c>
      <c r="E24" s="15" t="s">
        <v>30</v>
      </c>
      <c r="F24" s="177">
        <v>1120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5" t="s">
        <v>30</v>
      </c>
      <c r="F25" s="177">
        <v>640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2880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5" t="s">
        <v>30</v>
      </c>
      <c r="G27" s="163" t="s">
        <v>36</v>
      </c>
      <c r="H27" s="163"/>
      <c r="I27" s="163"/>
      <c r="J27" s="23">
        <v>200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79" t="s">
        <v>36</v>
      </c>
      <c r="D28" s="179"/>
      <c r="E28" s="179"/>
      <c r="F28" s="25" t="s">
        <v>30</v>
      </c>
      <c r="G28" s="179" t="s">
        <v>38</v>
      </c>
      <c r="H28" s="179"/>
      <c r="I28" s="179"/>
      <c r="J28" s="23">
        <v>5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79" t="s">
        <v>38</v>
      </c>
      <c r="D29" s="179"/>
      <c r="E29" s="179"/>
      <c r="F29" s="15" t="s">
        <v>30</v>
      </c>
      <c r="G29" s="179" t="s">
        <v>36</v>
      </c>
      <c r="H29" s="179"/>
      <c r="I29" s="179"/>
      <c r="J29" s="26">
        <v>5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79" t="s">
        <v>36</v>
      </c>
      <c r="D30" s="179"/>
      <c r="E30" s="179"/>
      <c r="F30" s="15" t="s">
        <v>30</v>
      </c>
      <c r="G30" s="179" t="s">
        <v>38</v>
      </c>
      <c r="H30" s="179"/>
      <c r="I30" s="179"/>
      <c r="J30" s="26">
        <v>5</v>
      </c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 t="s">
        <v>38</v>
      </c>
      <c r="D31" s="163"/>
      <c r="E31" s="163"/>
      <c r="F31" s="15" t="s">
        <v>30</v>
      </c>
      <c r="G31" s="163" t="s">
        <v>36</v>
      </c>
      <c r="H31" s="163"/>
      <c r="I31" s="163"/>
      <c r="J31" s="26">
        <v>5</v>
      </c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 t="s">
        <v>36</v>
      </c>
      <c r="D32" s="163"/>
      <c r="E32" s="163"/>
      <c r="F32" s="15" t="s">
        <v>30</v>
      </c>
      <c r="G32" s="163" t="s">
        <v>35</v>
      </c>
      <c r="H32" s="163"/>
      <c r="I32" s="163"/>
      <c r="J32" s="26">
        <v>200</v>
      </c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5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5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5" t="s">
        <v>30</v>
      </c>
      <c r="G35" s="154"/>
      <c r="H35" s="154"/>
      <c r="I35" s="154"/>
      <c r="J35" s="28">
        <f>J27+J28+J29+J30+J31+J32+J34</f>
        <v>420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32"/>
      <c r="M36" s="180">
        <f>M25</f>
        <v>2880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5"/>
      <c r="I37" s="15"/>
      <c r="J37" s="31"/>
      <c r="K37" s="6"/>
      <c r="L37" s="33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16+16</f>
        <v>32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33" t="s">
        <v>34</v>
      </c>
      <c r="M39" s="177">
        <f>J35*J36</f>
        <v>672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33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33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32"/>
      <c r="F42" s="175">
        <v>0</v>
      </c>
      <c r="G42" s="176"/>
      <c r="H42" s="33"/>
      <c r="I42" s="33"/>
      <c r="J42" s="33"/>
      <c r="K42" s="6" t="s">
        <v>48</v>
      </c>
      <c r="L42" s="32"/>
      <c r="M42" s="171">
        <f>SUM(M36+M38+M39)+M40+M41</f>
        <v>3584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32"/>
      <c r="F43" s="169">
        <v>0</v>
      </c>
      <c r="G43" s="170"/>
      <c r="H43" s="33"/>
      <c r="I43" s="33"/>
      <c r="J43" s="33"/>
      <c r="K43" s="6" t="s">
        <v>50</v>
      </c>
      <c r="L43" s="32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32"/>
      <c r="F44" s="173">
        <f>SUM(F42:G43)</f>
        <v>0</v>
      </c>
      <c r="G44" s="174"/>
      <c r="H44" s="33"/>
      <c r="I44" s="33"/>
      <c r="J44" s="33"/>
      <c r="K44" s="6"/>
      <c r="L44" s="32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32"/>
      <c r="F45" s="169">
        <v>0</v>
      </c>
      <c r="G45" s="170"/>
      <c r="H45" s="33"/>
      <c r="I45" s="33"/>
      <c r="J45" s="33"/>
      <c r="K45" s="6"/>
      <c r="L45" s="32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32"/>
      <c r="F46" s="173">
        <f>SUM(F44:G45)</f>
        <v>0</v>
      </c>
      <c r="G46" s="174"/>
      <c r="H46" s="33"/>
      <c r="I46" s="33"/>
      <c r="J46" s="33"/>
      <c r="K46" s="6"/>
      <c r="L46" s="32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32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32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32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32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32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32"/>
      <c r="F52" s="157">
        <f>+M42-F51</f>
        <v>3584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3584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5"/>
      <c r="C55" s="15"/>
      <c r="D55" s="15"/>
      <c r="E55" s="15"/>
      <c r="F55" s="15"/>
      <c r="G55" s="15"/>
      <c r="H55" s="6"/>
      <c r="I55" s="15"/>
      <c r="J55" s="15"/>
      <c r="K55" s="15"/>
      <c r="L55" s="15"/>
      <c r="M55" s="15"/>
      <c r="N55" s="58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63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214" t="s">
        <v>61</v>
      </c>
      <c r="J59" s="214"/>
      <c r="K59" s="214"/>
      <c r="L59" s="214"/>
      <c r="M59" s="214"/>
      <c r="N59" s="215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36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24"/>
      <c r="M4" s="124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24" t="s">
        <v>2</v>
      </c>
      <c r="M5" s="124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25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2620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27"/>
      <c r="B11" s="207">
        <f>$M$9</f>
        <v>2620</v>
      </c>
      <c r="C11" s="207"/>
      <c r="D11" s="208" t="s">
        <v>144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136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29</v>
      </c>
      <c r="F16" s="125" t="s">
        <v>5</v>
      </c>
      <c r="G16" s="163" t="s">
        <v>68</v>
      </c>
      <c r="H16" s="163"/>
      <c r="I16" s="125" t="s">
        <v>14</v>
      </c>
      <c r="J16" s="18">
        <v>29</v>
      </c>
      <c r="K16" s="125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25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125" t="s">
        <v>30</v>
      </c>
      <c r="F24" s="177">
        <v>2000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25" t="s">
        <v>30</v>
      </c>
      <c r="F25" s="177">
        <v>1200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1200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25" t="s">
        <v>30</v>
      </c>
      <c r="G27" s="163" t="s">
        <v>126</v>
      </c>
      <c r="H27" s="163"/>
      <c r="I27" s="163"/>
      <c r="J27" s="23">
        <v>260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83</v>
      </c>
      <c r="D28" s="163"/>
      <c r="E28" s="163"/>
      <c r="F28" s="25" t="s">
        <v>30</v>
      </c>
      <c r="G28" s="163" t="s">
        <v>83</v>
      </c>
      <c r="H28" s="163"/>
      <c r="I28" s="163"/>
      <c r="J28" s="23">
        <v>100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126</v>
      </c>
      <c r="D29" s="163"/>
      <c r="E29" s="163"/>
      <c r="F29" s="25" t="s">
        <v>30</v>
      </c>
      <c r="G29" s="163" t="s">
        <v>35</v>
      </c>
      <c r="H29" s="163"/>
      <c r="I29" s="163"/>
      <c r="J29" s="26">
        <v>260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25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25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25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25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25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25" t="s">
        <v>30</v>
      </c>
      <c r="G35" s="154"/>
      <c r="H35" s="154"/>
      <c r="I35" s="154"/>
      <c r="J35" s="28">
        <f>J27+J28+J29+J30+J31+J32+J34</f>
        <v>620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28"/>
      <c r="M36" s="180">
        <f>M25</f>
        <v>1200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25"/>
      <c r="I37" s="125"/>
      <c r="J37" s="31"/>
      <c r="K37" s="6"/>
      <c r="L37" s="129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214+214</f>
        <v>428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29" t="s">
        <v>34</v>
      </c>
      <c r="M39" s="177">
        <f>J35*J36</f>
        <v>992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29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29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28"/>
      <c r="F42" s="175">
        <v>0</v>
      </c>
      <c r="G42" s="176"/>
      <c r="H42" s="129"/>
      <c r="I42" s="129"/>
      <c r="J42" s="129"/>
      <c r="K42" s="6" t="s">
        <v>48</v>
      </c>
      <c r="L42" s="128"/>
      <c r="M42" s="171">
        <f>SUM(M36+M38+M39)+M40+M41</f>
        <v>2620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28"/>
      <c r="F43" s="169">
        <v>0</v>
      </c>
      <c r="G43" s="170"/>
      <c r="H43" s="129"/>
      <c r="I43" s="129"/>
      <c r="J43" s="129"/>
      <c r="K43" s="6" t="s">
        <v>50</v>
      </c>
      <c r="L43" s="128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28"/>
      <c r="F44" s="173">
        <f>SUM(F42:G43)</f>
        <v>0</v>
      </c>
      <c r="G44" s="174"/>
      <c r="H44" s="129"/>
      <c r="I44" s="129"/>
      <c r="J44" s="129"/>
      <c r="K44" s="6"/>
      <c r="L44" s="128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28"/>
      <c r="F45" s="169">
        <v>0</v>
      </c>
      <c r="G45" s="170"/>
      <c r="H45" s="129"/>
      <c r="I45" s="129"/>
      <c r="J45" s="129"/>
      <c r="K45" s="6"/>
      <c r="L45" s="128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28"/>
      <c r="F46" s="173">
        <f>SUM(F44:G45)</f>
        <v>0</v>
      </c>
      <c r="G46" s="174"/>
      <c r="H46" s="129"/>
      <c r="I46" s="129"/>
      <c r="J46" s="129"/>
      <c r="K46" s="6"/>
      <c r="L46" s="128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28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28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28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28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28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28"/>
      <c r="F52" s="157">
        <f>+M42-F51</f>
        <v>2620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2620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25"/>
      <c r="C55" s="125"/>
      <c r="D55" s="125"/>
      <c r="E55" s="125"/>
      <c r="F55" s="125"/>
      <c r="G55" s="125"/>
      <c r="H55" s="6"/>
      <c r="I55" s="125"/>
      <c r="J55" s="125"/>
      <c r="K55" s="125"/>
      <c r="L55" s="125"/>
      <c r="M55" s="125"/>
      <c r="N55" s="126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141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142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N3" sqref="N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35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24"/>
      <c r="M4" s="124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24" t="s">
        <v>2</v>
      </c>
      <c r="M5" s="124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25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2540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27"/>
      <c r="B11" s="207">
        <f>$M$9</f>
        <v>2540</v>
      </c>
      <c r="C11" s="207"/>
      <c r="D11" s="208" t="s">
        <v>140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136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29</v>
      </c>
      <c r="F16" s="125" t="s">
        <v>5</v>
      </c>
      <c r="G16" s="163" t="s">
        <v>68</v>
      </c>
      <c r="H16" s="163"/>
      <c r="I16" s="125" t="s">
        <v>14</v>
      </c>
      <c r="J16" s="18">
        <v>29</v>
      </c>
      <c r="K16" s="125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25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125" t="s">
        <v>30</v>
      </c>
      <c r="F24" s="177">
        <v>2000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25" t="s">
        <v>30</v>
      </c>
      <c r="F25" s="177">
        <v>1200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1200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25" t="s">
        <v>30</v>
      </c>
      <c r="G27" s="163" t="s">
        <v>126</v>
      </c>
      <c r="H27" s="163"/>
      <c r="I27" s="163"/>
      <c r="J27" s="23">
        <v>260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83</v>
      </c>
      <c r="D28" s="163"/>
      <c r="E28" s="163"/>
      <c r="F28" s="25" t="s">
        <v>30</v>
      </c>
      <c r="G28" s="163" t="s">
        <v>83</v>
      </c>
      <c r="H28" s="163"/>
      <c r="I28" s="163"/>
      <c r="J28" s="23">
        <v>50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126</v>
      </c>
      <c r="D29" s="163"/>
      <c r="E29" s="163"/>
      <c r="F29" s="25" t="s">
        <v>30</v>
      </c>
      <c r="G29" s="163" t="s">
        <v>35</v>
      </c>
      <c r="H29" s="163"/>
      <c r="I29" s="163"/>
      <c r="J29" s="26">
        <v>260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25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25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25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25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25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25" t="s">
        <v>30</v>
      </c>
      <c r="G35" s="154"/>
      <c r="H35" s="154"/>
      <c r="I35" s="154"/>
      <c r="J35" s="28">
        <f>J27+J28+J29+J30+J31+J32+J34</f>
        <v>570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28"/>
      <c r="M36" s="180">
        <f>M25</f>
        <v>1200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25"/>
      <c r="I37" s="125"/>
      <c r="J37" s="31"/>
      <c r="K37" s="6"/>
      <c r="L37" s="129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214+214</f>
        <v>428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29" t="s">
        <v>34</v>
      </c>
      <c r="M39" s="177">
        <f>J35*J36</f>
        <v>912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29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29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28"/>
      <c r="F42" s="175">
        <v>0</v>
      </c>
      <c r="G42" s="176"/>
      <c r="H42" s="129"/>
      <c r="I42" s="129"/>
      <c r="J42" s="129"/>
      <c r="K42" s="6" t="s">
        <v>48</v>
      </c>
      <c r="L42" s="128"/>
      <c r="M42" s="171">
        <f>SUM(M36+M38+M39)+M40+M41</f>
        <v>2540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28"/>
      <c r="F43" s="169">
        <v>0</v>
      </c>
      <c r="G43" s="170"/>
      <c r="H43" s="129"/>
      <c r="I43" s="129"/>
      <c r="J43" s="129"/>
      <c r="K43" s="6" t="s">
        <v>50</v>
      </c>
      <c r="L43" s="128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28"/>
      <c r="F44" s="173">
        <f>SUM(F42:G43)</f>
        <v>0</v>
      </c>
      <c r="G44" s="174"/>
      <c r="H44" s="129"/>
      <c r="I44" s="129"/>
      <c r="J44" s="129"/>
      <c r="K44" s="6"/>
      <c r="L44" s="128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28"/>
      <c r="F45" s="169">
        <v>0</v>
      </c>
      <c r="G45" s="170"/>
      <c r="H45" s="129"/>
      <c r="I45" s="129"/>
      <c r="J45" s="129"/>
      <c r="K45" s="6"/>
      <c r="L45" s="128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28"/>
      <c r="F46" s="173">
        <f>SUM(F44:G45)</f>
        <v>0</v>
      </c>
      <c r="G46" s="174"/>
      <c r="H46" s="129"/>
      <c r="I46" s="129"/>
      <c r="J46" s="129"/>
      <c r="K46" s="6"/>
      <c r="L46" s="128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28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28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28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28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28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28"/>
      <c r="F52" s="157">
        <f>+M42-F51</f>
        <v>2540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2540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25"/>
      <c r="C55" s="125"/>
      <c r="D55" s="125"/>
      <c r="E55" s="125"/>
      <c r="F55" s="125"/>
      <c r="G55" s="125"/>
      <c r="H55" s="6"/>
      <c r="I55" s="125"/>
      <c r="J55" s="125"/>
      <c r="K55" s="125"/>
      <c r="L55" s="125"/>
      <c r="M55" s="125"/>
      <c r="N55" s="126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76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70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34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1"/>
      <c r="M4" s="141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41" t="s">
        <v>2</v>
      </c>
      <c r="M5" s="141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136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3580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39"/>
      <c r="B11" s="207">
        <f>$M$9</f>
        <v>3580</v>
      </c>
      <c r="C11" s="207"/>
      <c r="D11" s="208" t="s">
        <v>153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150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36" t="s">
        <v>5</v>
      </c>
      <c r="G16" s="163" t="s">
        <v>68</v>
      </c>
      <c r="H16" s="163"/>
      <c r="I16" s="136" t="s">
        <v>14</v>
      </c>
      <c r="J16" s="18">
        <v>29</v>
      </c>
      <c r="K16" s="136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36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1</v>
      </c>
      <c r="E24" s="136" t="s">
        <v>30</v>
      </c>
      <c r="F24" s="177">
        <v>1280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36" t="s">
        <v>30</v>
      </c>
      <c r="F25" s="177">
        <v>880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2160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36" t="s">
        <v>30</v>
      </c>
      <c r="G27" s="163" t="s">
        <v>126</v>
      </c>
      <c r="H27" s="163"/>
      <c r="I27" s="163"/>
      <c r="J27" s="23">
        <v>260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83</v>
      </c>
      <c r="D28" s="163"/>
      <c r="E28" s="163"/>
      <c r="F28" s="25" t="s">
        <v>30</v>
      </c>
      <c r="G28" s="163" t="s">
        <v>83</v>
      </c>
      <c r="H28" s="163"/>
      <c r="I28" s="163"/>
      <c r="J28" s="23">
        <v>100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126</v>
      </c>
      <c r="D29" s="163"/>
      <c r="E29" s="163"/>
      <c r="F29" s="25" t="s">
        <v>30</v>
      </c>
      <c r="G29" s="163" t="s">
        <v>35</v>
      </c>
      <c r="H29" s="163"/>
      <c r="I29" s="163"/>
      <c r="J29" s="26">
        <v>260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36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36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36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36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36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36" t="s">
        <v>30</v>
      </c>
      <c r="G35" s="154"/>
      <c r="H35" s="154"/>
      <c r="I35" s="154"/>
      <c r="J35" s="28">
        <f>J27+J28+J29+J30+J31+J32+J34</f>
        <v>620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40"/>
      <c r="M36" s="180">
        <f>M25</f>
        <v>2160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36"/>
      <c r="I37" s="136"/>
      <c r="J37" s="31"/>
      <c r="K37" s="6"/>
      <c r="L37" s="137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214+214</f>
        <v>428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37" t="s">
        <v>34</v>
      </c>
      <c r="M39" s="177">
        <f>J35*J36</f>
        <v>992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37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37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40"/>
      <c r="F42" s="175">
        <v>0</v>
      </c>
      <c r="G42" s="176"/>
      <c r="H42" s="137"/>
      <c r="I42" s="137"/>
      <c r="J42" s="137"/>
      <c r="K42" s="6" t="s">
        <v>48</v>
      </c>
      <c r="L42" s="140"/>
      <c r="M42" s="171">
        <f>SUM(M36+M38+M39)+M40+M41</f>
        <v>3580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40"/>
      <c r="F43" s="169">
        <v>0</v>
      </c>
      <c r="G43" s="170"/>
      <c r="H43" s="137"/>
      <c r="I43" s="137"/>
      <c r="J43" s="137"/>
      <c r="K43" s="6" t="s">
        <v>50</v>
      </c>
      <c r="L43" s="140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40"/>
      <c r="F44" s="173">
        <f>SUM(F42:G43)</f>
        <v>0</v>
      </c>
      <c r="G44" s="174"/>
      <c r="H44" s="137"/>
      <c r="I44" s="137"/>
      <c r="J44" s="137"/>
      <c r="K44" s="6"/>
      <c r="L44" s="140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40"/>
      <c r="F45" s="169">
        <v>0</v>
      </c>
      <c r="G45" s="170"/>
      <c r="H45" s="137"/>
      <c r="I45" s="137"/>
      <c r="J45" s="137"/>
      <c r="K45" s="6"/>
      <c r="L45" s="140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40"/>
      <c r="F46" s="173">
        <f>SUM(F44:G45)</f>
        <v>0</v>
      </c>
      <c r="G46" s="174"/>
      <c r="H46" s="137"/>
      <c r="I46" s="137"/>
      <c r="J46" s="137"/>
      <c r="K46" s="6"/>
      <c r="L46" s="140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40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40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40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40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40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40"/>
      <c r="F52" s="157">
        <f>+M42-F51</f>
        <v>3580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3580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36"/>
      <c r="C55" s="136"/>
      <c r="D55" s="136"/>
      <c r="E55" s="136"/>
      <c r="F55" s="136"/>
      <c r="G55" s="136"/>
      <c r="H55" s="6"/>
      <c r="I55" s="136"/>
      <c r="J55" s="136"/>
      <c r="K55" s="136"/>
      <c r="L55" s="136"/>
      <c r="M55" s="136"/>
      <c r="N55" s="138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151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152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33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53"/>
      <c r="M4" s="153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53" t="s">
        <v>2</v>
      </c>
      <c r="M5" s="153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48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1920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51"/>
      <c r="B11" s="207">
        <f>$M$9</f>
        <v>1920</v>
      </c>
      <c r="C11" s="207"/>
      <c r="D11" s="208" t="s">
        <v>172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171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29</v>
      </c>
      <c r="F16" s="148" t="s">
        <v>5</v>
      </c>
      <c r="G16" s="163" t="s">
        <v>68</v>
      </c>
      <c r="H16" s="163"/>
      <c r="I16" s="148" t="s">
        <v>14</v>
      </c>
      <c r="J16" s="18">
        <v>30</v>
      </c>
      <c r="K16" s="148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48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0</v>
      </c>
      <c r="E24" s="148" t="s">
        <v>30</v>
      </c>
      <c r="F24" s="177">
        <v>2000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48" t="s">
        <v>30</v>
      </c>
      <c r="F25" s="177">
        <v>1200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1200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48" t="s">
        <v>30</v>
      </c>
      <c r="G27" s="163" t="s">
        <v>38</v>
      </c>
      <c r="H27" s="163"/>
      <c r="I27" s="163"/>
      <c r="J27" s="23">
        <v>200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83</v>
      </c>
      <c r="D28" s="163"/>
      <c r="E28" s="163"/>
      <c r="F28" s="25" t="s">
        <v>30</v>
      </c>
      <c r="G28" s="163" t="s">
        <v>83</v>
      </c>
      <c r="H28" s="163"/>
      <c r="I28" s="163"/>
      <c r="J28" s="23">
        <v>50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38</v>
      </c>
      <c r="D29" s="163"/>
      <c r="E29" s="163"/>
      <c r="F29" s="25" t="s">
        <v>30</v>
      </c>
      <c r="G29" s="163" t="s">
        <v>35</v>
      </c>
      <c r="H29" s="163"/>
      <c r="I29" s="163"/>
      <c r="J29" s="26">
        <v>200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48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48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48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48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48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48" t="s">
        <v>30</v>
      </c>
      <c r="G35" s="154"/>
      <c r="H35" s="154"/>
      <c r="I35" s="154"/>
      <c r="J35" s="28">
        <f>J27+J28+J29+J30+J31+J32+J34</f>
        <v>450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52"/>
      <c r="M36" s="180">
        <f>M25</f>
        <v>1200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48"/>
      <c r="I37" s="148"/>
      <c r="J37" s="31"/>
      <c r="K37" s="6"/>
      <c r="L37" s="149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v>0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49" t="s">
        <v>34</v>
      </c>
      <c r="M39" s="177">
        <f>J35*J36</f>
        <v>720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9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9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52"/>
      <c r="F42" s="175">
        <v>0</v>
      </c>
      <c r="G42" s="176"/>
      <c r="H42" s="149"/>
      <c r="I42" s="149"/>
      <c r="J42" s="149"/>
      <c r="K42" s="6" t="s">
        <v>48</v>
      </c>
      <c r="L42" s="152"/>
      <c r="M42" s="171">
        <f>SUM(M36+M38+M39)+M40+M41</f>
        <v>1920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52"/>
      <c r="F43" s="169">
        <v>0</v>
      </c>
      <c r="G43" s="170"/>
      <c r="H43" s="149"/>
      <c r="I43" s="149"/>
      <c r="J43" s="149"/>
      <c r="K43" s="6" t="s">
        <v>50</v>
      </c>
      <c r="L43" s="152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52"/>
      <c r="F44" s="173">
        <f>SUM(F42:G43)</f>
        <v>0</v>
      </c>
      <c r="G44" s="174"/>
      <c r="H44" s="149"/>
      <c r="I44" s="149"/>
      <c r="J44" s="149"/>
      <c r="K44" s="6"/>
      <c r="L44" s="152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52"/>
      <c r="F45" s="169">
        <v>0</v>
      </c>
      <c r="G45" s="170"/>
      <c r="H45" s="149"/>
      <c r="I45" s="149"/>
      <c r="J45" s="149"/>
      <c r="K45" s="6"/>
      <c r="L45" s="152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52"/>
      <c r="F46" s="173">
        <f>SUM(F44:G45)</f>
        <v>0</v>
      </c>
      <c r="G46" s="174"/>
      <c r="H46" s="149"/>
      <c r="I46" s="149"/>
      <c r="J46" s="149"/>
      <c r="K46" s="6"/>
      <c r="L46" s="152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52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52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52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52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52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52"/>
      <c r="F52" s="157">
        <f>+M42-F51</f>
        <v>1920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1920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48"/>
      <c r="C55" s="148"/>
      <c r="D55" s="148"/>
      <c r="E55" s="148"/>
      <c r="F55" s="148"/>
      <c r="G55" s="148"/>
      <c r="H55" s="6"/>
      <c r="I55" s="148"/>
      <c r="J55" s="148"/>
      <c r="K55" s="148"/>
      <c r="L55" s="148"/>
      <c r="M55" s="148"/>
      <c r="N55" s="150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127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128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P38:Q38"/>
    <mergeCell ref="M40:N40"/>
    <mergeCell ref="M41:N41"/>
    <mergeCell ref="F42:G42"/>
    <mergeCell ref="M42:N42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10"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91">
        <v>32</v>
      </c>
      <c r="N2" s="193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10"/>
      <c r="M3" s="211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53"/>
      <c r="M4" s="153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53" t="s">
        <v>2</v>
      </c>
      <c r="M5" s="153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148" t="s">
        <v>5</v>
      </c>
      <c r="L8" s="163" t="s">
        <v>68</v>
      </c>
      <c r="M8" s="163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54" t="s">
        <v>7</v>
      </c>
      <c r="L9" s="154"/>
      <c r="M9" s="171">
        <f>M42</f>
        <v>4620</v>
      </c>
      <c r="N9" s="172"/>
    </row>
    <row r="10" spans="1:20" ht="13.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51"/>
      <c r="B11" s="207">
        <f>$M$9</f>
        <v>4620</v>
      </c>
      <c r="C11" s="207"/>
      <c r="D11" s="208" t="s">
        <v>170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20">
      <c r="A12" s="5"/>
      <c r="B12" s="6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0" ht="12.75" customHeight="1">
      <c r="A13" s="5"/>
      <c r="B13" s="201" t="s">
        <v>136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20">
      <c r="A14" s="5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</row>
    <row r="15" spans="1:20">
      <c r="A15" s="5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20">
      <c r="A16" s="5"/>
      <c r="B16" s="6" t="s">
        <v>13</v>
      </c>
      <c r="C16" s="6"/>
      <c r="D16" s="6"/>
      <c r="E16" s="18">
        <v>28</v>
      </c>
      <c r="F16" s="148" t="s">
        <v>5</v>
      </c>
      <c r="G16" s="163" t="s">
        <v>68</v>
      </c>
      <c r="H16" s="163"/>
      <c r="I16" s="148" t="s">
        <v>14</v>
      </c>
      <c r="J16" s="18">
        <v>29</v>
      </c>
      <c r="K16" s="148" t="s">
        <v>15</v>
      </c>
      <c r="L16" s="163" t="s">
        <v>68</v>
      </c>
      <c r="M16" s="163"/>
      <c r="N16" s="13">
        <v>2017</v>
      </c>
      <c r="P16" s="19"/>
    </row>
    <row r="17" spans="1:22" ht="12" thickBot="1">
      <c r="A17" s="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22" ht="12" thickBot="1">
      <c r="A18" s="5"/>
      <c r="B18" s="154" t="s">
        <v>16</v>
      </c>
      <c r="C18" s="203"/>
      <c r="D18" s="20"/>
      <c r="E18" s="204" t="s">
        <v>17</v>
      </c>
      <c r="F18" s="205"/>
      <c r="G18" s="206"/>
      <c r="H18" s="20" t="s">
        <v>18</v>
      </c>
      <c r="I18" s="204" t="s">
        <v>19</v>
      </c>
      <c r="J18" s="206"/>
      <c r="K18" s="20"/>
      <c r="L18" s="204" t="s">
        <v>20</v>
      </c>
      <c r="M18" s="206"/>
      <c r="N18" s="20"/>
      <c r="V18" s="4" t="s">
        <v>12</v>
      </c>
    </row>
    <row r="19" spans="1:22">
      <c r="A19" s="5"/>
      <c r="B19" s="186" t="s">
        <v>21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Q19" s="4" t="s">
        <v>12</v>
      </c>
    </row>
    <row r="20" spans="1:22" ht="12.75" customHeight="1">
      <c r="A20" s="5"/>
      <c r="B20" s="188"/>
      <c r="C20" s="189"/>
      <c r="D20" s="189"/>
      <c r="E20" s="190"/>
      <c r="F20" s="191"/>
      <c r="G20" s="179"/>
      <c r="H20" s="179"/>
      <c r="I20" s="192"/>
      <c r="J20" s="191"/>
      <c r="K20" s="192"/>
      <c r="L20" s="191"/>
      <c r="M20" s="179"/>
      <c r="N20" s="193"/>
      <c r="Q20" s="4" t="s">
        <v>12</v>
      </c>
    </row>
    <row r="21" spans="1:22">
      <c r="A21" s="5"/>
      <c r="B21" s="194" t="s">
        <v>22</v>
      </c>
      <c r="C21" s="195"/>
      <c r="D21" s="195"/>
      <c r="E21" s="196"/>
      <c r="F21" s="194" t="s">
        <v>23</v>
      </c>
      <c r="G21" s="195"/>
      <c r="H21" s="195"/>
      <c r="I21" s="196"/>
      <c r="J21" s="194" t="s">
        <v>24</v>
      </c>
      <c r="K21" s="196"/>
      <c r="L21" s="194" t="s">
        <v>25</v>
      </c>
      <c r="M21" s="195"/>
      <c r="N21" s="197"/>
    </row>
    <row r="22" spans="1:22">
      <c r="A22" s="5"/>
      <c r="B22" s="7" t="s">
        <v>26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27</v>
      </c>
      <c r="D23" s="6"/>
      <c r="E23" s="148"/>
      <c r="F23" s="163" t="s">
        <v>28</v>
      </c>
      <c r="G23" s="163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29</v>
      </c>
      <c r="C24" s="6"/>
      <c r="D24" s="22">
        <v>1</v>
      </c>
      <c r="E24" s="148" t="s">
        <v>30</v>
      </c>
      <c r="F24" s="177">
        <v>2000</v>
      </c>
      <c r="G24" s="198"/>
      <c r="H24" s="6" t="s">
        <v>31</v>
      </c>
      <c r="I24" s="6"/>
      <c r="J24" s="11"/>
      <c r="K24" s="6"/>
      <c r="L24" s="6"/>
      <c r="M24" s="199"/>
      <c r="N24" s="200"/>
    </row>
    <row r="25" spans="1:22">
      <c r="A25" s="5"/>
      <c r="B25" s="6" t="s">
        <v>32</v>
      </c>
      <c r="C25" s="6"/>
      <c r="D25" s="22">
        <v>1</v>
      </c>
      <c r="E25" s="148" t="s">
        <v>30</v>
      </c>
      <c r="F25" s="177">
        <v>1200</v>
      </c>
      <c r="G25" s="198"/>
      <c r="H25" s="6" t="s">
        <v>31</v>
      </c>
      <c r="I25" s="6"/>
      <c r="J25" s="11"/>
      <c r="K25" s="6" t="s">
        <v>33</v>
      </c>
      <c r="L25" s="6"/>
      <c r="M25" s="180">
        <f>D24*F24+D25*F25</f>
        <v>3200</v>
      </c>
      <c r="N25" s="181"/>
    </row>
    <row r="26" spans="1:22">
      <c r="A26" s="5"/>
      <c r="B26" s="7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63" t="s">
        <v>35</v>
      </c>
      <c r="D27" s="163"/>
      <c r="E27" s="163"/>
      <c r="F27" s="148" t="s">
        <v>30</v>
      </c>
      <c r="G27" s="163" t="s">
        <v>126</v>
      </c>
      <c r="H27" s="163"/>
      <c r="I27" s="163"/>
      <c r="J27" s="23">
        <v>260</v>
      </c>
      <c r="K27" s="6" t="s">
        <v>37</v>
      </c>
      <c r="L27" s="6"/>
      <c r="M27" s="6"/>
      <c r="N27" s="24"/>
    </row>
    <row r="28" spans="1:22">
      <c r="A28" s="5"/>
      <c r="B28" s="6" t="s">
        <v>5</v>
      </c>
      <c r="C28" s="163" t="s">
        <v>83</v>
      </c>
      <c r="D28" s="163"/>
      <c r="E28" s="163"/>
      <c r="F28" s="25" t="s">
        <v>30</v>
      </c>
      <c r="G28" s="163" t="s">
        <v>83</v>
      </c>
      <c r="H28" s="163"/>
      <c r="I28" s="163"/>
      <c r="J28" s="23">
        <v>100</v>
      </c>
      <c r="K28" s="6" t="s">
        <v>37</v>
      </c>
      <c r="L28" s="6"/>
      <c r="M28" s="6"/>
      <c r="N28" s="24"/>
    </row>
    <row r="29" spans="1:22">
      <c r="A29" s="5"/>
      <c r="B29" s="6" t="s">
        <v>5</v>
      </c>
      <c r="C29" s="163" t="s">
        <v>169</v>
      </c>
      <c r="D29" s="163"/>
      <c r="E29" s="163"/>
      <c r="F29" s="25" t="s">
        <v>30</v>
      </c>
      <c r="G29" s="163" t="s">
        <v>35</v>
      </c>
      <c r="H29" s="163"/>
      <c r="I29" s="163"/>
      <c r="J29" s="26">
        <v>260</v>
      </c>
      <c r="K29" s="6" t="s">
        <v>37</v>
      </c>
      <c r="L29" s="6"/>
      <c r="M29" s="6"/>
      <c r="N29" s="13"/>
    </row>
    <row r="30" spans="1:22">
      <c r="A30" s="5"/>
      <c r="B30" s="6" t="s">
        <v>5</v>
      </c>
      <c r="C30" s="163"/>
      <c r="D30" s="163"/>
      <c r="E30" s="163"/>
      <c r="F30" s="148" t="s">
        <v>30</v>
      </c>
      <c r="G30" s="163"/>
      <c r="H30" s="163"/>
      <c r="I30" s="163"/>
      <c r="J30" s="26"/>
      <c r="K30" s="6" t="s">
        <v>37</v>
      </c>
      <c r="L30" s="6"/>
      <c r="M30" s="6"/>
      <c r="N30" s="13"/>
    </row>
    <row r="31" spans="1:22">
      <c r="A31" s="5"/>
      <c r="B31" s="6" t="s">
        <v>5</v>
      </c>
      <c r="C31" s="163"/>
      <c r="D31" s="163"/>
      <c r="E31" s="163"/>
      <c r="F31" s="148" t="s">
        <v>30</v>
      </c>
      <c r="G31" s="163"/>
      <c r="H31" s="163"/>
      <c r="I31" s="163"/>
      <c r="J31" s="26"/>
      <c r="K31" s="6" t="s">
        <v>37</v>
      </c>
      <c r="L31" s="6"/>
      <c r="M31" s="6"/>
      <c r="N31" s="13"/>
    </row>
    <row r="32" spans="1:22">
      <c r="A32" s="5"/>
      <c r="B32" s="6" t="s">
        <v>5</v>
      </c>
      <c r="C32" s="163"/>
      <c r="D32" s="163"/>
      <c r="E32" s="163"/>
      <c r="F32" s="148" t="s">
        <v>30</v>
      </c>
      <c r="G32" s="163"/>
      <c r="H32" s="163"/>
      <c r="I32" s="163"/>
      <c r="J32" s="26"/>
      <c r="K32" s="6" t="s">
        <v>37</v>
      </c>
      <c r="L32" s="6"/>
      <c r="M32" s="6"/>
      <c r="N32" s="13"/>
    </row>
    <row r="33" spans="1:18">
      <c r="A33" s="5"/>
      <c r="B33" s="6" t="s">
        <v>5</v>
      </c>
      <c r="C33" s="163"/>
      <c r="D33" s="163"/>
      <c r="E33" s="163"/>
      <c r="F33" s="148" t="s">
        <v>30</v>
      </c>
      <c r="G33" s="179"/>
      <c r="H33" s="179"/>
      <c r="I33" s="179"/>
      <c r="J33" s="26"/>
      <c r="K33" s="6" t="s">
        <v>37</v>
      </c>
      <c r="L33" s="6"/>
      <c r="M33" s="6"/>
      <c r="N33" s="13"/>
    </row>
    <row r="34" spans="1:18">
      <c r="A34" s="5"/>
      <c r="B34" s="6" t="s">
        <v>5</v>
      </c>
      <c r="C34" s="179"/>
      <c r="D34" s="179"/>
      <c r="E34" s="179"/>
      <c r="F34" s="148" t="s">
        <v>30</v>
      </c>
      <c r="G34" s="163"/>
      <c r="H34" s="163"/>
      <c r="I34" s="163"/>
      <c r="J34" s="27"/>
      <c r="K34" s="6" t="s">
        <v>37</v>
      </c>
      <c r="L34" s="6"/>
      <c r="M34" s="6"/>
      <c r="N34" s="13"/>
    </row>
    <row r="35" spans="1:18">
      <c r="A35" s="5"/>
      <c r="B35" s="6"/>
      <c r="C35" s="154"/>
      <c r="D35" s="154"/>
      <c r="E35" s="154"/>
      <c r="F35" s="148" t="s">
        <v>30</v>
      </c>
      <c r="G35" s="154"/>
      <c r="H35" s="154"/>
      <c r="I35" s="154"/>
      <c r="J35" s="28">
        <f>J27+J28+J29+J30+J31+J32+J34</f>
        <v>620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154" t="s">
        <v>39</v>
      </c>
      <c r="I36" s="154"/>
      <c r="J36" s="31">
        <v>1.6</v>
      </c>
      <c r="K36" s="6"/>
      <c r="L36" s="152"/>
      <c r="M36" s="180">
        <f>M25</f>
        <v>3200</v>
      </c>
      <c r="N36" s="181"/>
    </row>
    <row r="37" spans="1:18">
      <c r="A37" s="5"/>
      <c r="B37" s="6" t="s">
        <v>40</v>
      </c>
      <c r="C37" s="6"/>
      <c r="D37" s="6"/>
      <c r="E37" s="6"/>
      <c r="F37" s="6"/>
      <c r="G37" s="6"/>
      <c r="H37" s="148"/>
      <c r="I37" s="148"/>
      <c r="J37" s="31"/>
      <c r="K37" s="6"/>
      <c r="L37" s="149" t="s">
        <v>41</v>
      </c>
      <c r="M37" s="182">
        <v>1</v>
      </c>
      <c r="N37" s="183"/>
      <c r="R37" s="4" t="s">
        <v>42</v>
      </c>
    </row>
    <row r="38" spans="1:18">
      <c r="A38" s="5"/>
      <c r="B38" s="6"/>
      <c r="C38" s="6"/>
      <c r="D38" s="6"/>
      <c r="E38" s="6"/>
      <c r="F38" s="6"/>
      <c r="G38" s="184"/>
      <c r="H38" s="184"/>
      <c r="I38" s="184"/>
      <c r="J38" s="184"/>
      <c r="K38" s="184" t="s">
        <v>43</v>
      </c>
      <c r="L38" s="185"/>
      <c r="M38" s="182">
        <f>214+214</f>
        <v>428</v>
      </c>
      <c r="N38" s="183"/>
      <c r="P38" s="154"/>
      <c r="Q38" s="154"/>
    </row>
    <row r="39" spans="1:18">
      <c r="A39" s="5"/>
      <c r="B39" s="35"/>
      <c r="C39" s="36" t="s">
        <v>44</v>
      </c>
      <c r="D39" s="37"/>
      <c r="E39" s="37"/>
      <c r="F39" s="37"/>
      <c r="G39" s="38"/>
      <c r="H39" s="39"/>
      <c r="I39" s="39"/>
      <c r="J39" s="40"/>
      <c r="K39" s="40"/>
      <c r="L39" s="149" t="s">
        <v>34</v>
      </c>
      <c r="M39" s="177">
        <f>J35*J36</f>
        <v>992</v>
      </c>
      <c r="N39" s="178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49" t="s">
        <v>45</v>
      </c>
      <c r="M40" s="177">
        <v>0</v>
      </c>
      <c r="N40" s="178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49" t="s">
        <v>46</v>
      </c>
      <c r="M41" s="177">
        <v>0</v>
      </c>
      <c r="N41" s="178"/>
      <c r="P41" s="41"/>
      <c r="Q41" s="6"/>
    </row>
    <row r="42" spans="1:18">
      <c r="A42" s="5"/>
      <c r="B42" s="42" t="s">
        <v>47</v>
      </c>
      <c r="C42" s="6"/>
      <c r="D42" s="6"/>
      <c r="E42" s="152"/>
      <c r="F42" s="175">
        <v>0</v>
      </c>
      <c r="G42" s="176"/>
      <c r="H42" s="149"/>
      <c r="I42" s="149"/>
      <c r="J42" s="149"/>
      <c r="K42" s="6" t="s">
        <v>48</v>
      </c>
      <c r="L42" s="152"/>
      <c r="M42" s="171">
        <f>SUM(M36+M38+M39)+M40+M41</f>
        <v>4620</v>
      </c>
      <c r="N42" s="172"/>
      <c r="O42" s="44"/>
      <c r="P42" s="41"/>
      <c r="Q42" s="11"/>
    </row>
    <row r="43" spans="1:18">
      <c r="A43" s="5"/>
      <c r="B43" s="42" t="s">
        <v>49</v>
      </c>
      <c r="C43" s="6"/>
      <c r="D43" s="6"/>
      <c r="E43" s="152"/>
      <c r="F43" s="169">
        <v>0</v>
      </c>
      <c r="G43" s="170"/>
      <c r="H43" s="149"/>
      <c r="I43" s="149"/>
      <c r="J43" s="149"/>
      <c r="K43" s="6" t="s">
        <v>50</v>
      </c>
      <c r="L43" s="152"/>
      <c r="M43" s="171"/>
      <c r="N43" s="172"/>
      <c r="P43" s="41"/>
      <c r="Q43" s="11"/>
    </row>
    <row r="44" spans="1:18">
      <c r="A44" s="5"/>
      <c r="B44" s="42" t="s">
        <v>51</v>
      </c>
      <c r="C44" s="6"/>
      <c r="D44" s="6"/>
      <c r="E44" s="152"/>
      <c r="F44" s="173">
        <f>SUM(F42:G43)</f>
        <v>0</v>
      </c>
      <c r="G44" s="174"/>
      <c r="H44" s="149"/>
      <c r="I44" s="149"/>
      <c r="J44" s="149"/>
      <c r="K44" s="6"/>
      <c r="L44" s="152"/>
      <c r="M44" s="45"/>
      <c r="N44" s="46"/>
      <c r="P44" s="41"/>
      <c r="Q44" s="47"/>
    </row>
    <row r="45" spans="1:18">
      <c r="A45" s="5"/>
      <c r="B45" s="42" t="s">
        <v>52</v>
      </c>
      <c r="C45" s="6"/>
      <c r="D45" s="6"/>
      <c r="E45" s="152"/>
      <c r="F45" s="169">
        <v>0</v>
      </c>
      <c r="G45" s="170"/>
      <c r="H45" s="149"/>
      <c r="I45" s="149"/>
      <c r="J45" s="149"/>
      <c r="K45" s="6"/>
      <c r="L45" s="152"/>
      <c r="M45" s="45"/>
      <c r="N45" s="46"/>
      <c r="P45" s="41"/>
      <c r="Q45" s="11"/>
    </row>
    <row r="46" spans="1:18">
      <c r="A46" s="5"/>
      <c r="B46" s="42" t="s">
        <v>51</v>
      </c>
      <c r="C46" s="6"/>
      <c r="D46" s="6"/>
      <c r="E46" s="152"/>
      <c r="F46" s="173">
        <f>SUM(F44:G45)</f>
        <v>0</v>
      </c>
      <c r="G46" s="174"/>
      <c r="H46" s="149"/>
      <c r="I46" s="149"/>
      <c r="J46" s="149"/>
      <c r="K46" s="6"/>
      <c r="L46" s="152"/>
      <c r="M46" s="45"/>
      <c r="N46" s="46"/>
      <c r="P46" s="41"/>
      <c r="Q46" s="11"/>
    </row>
    <row r="47" spans="1:18">
      <c r="A47" s="5"/>
      <c r="B47" s="42" t="s">
        <v>34</v>
      </c>
      <c r="C47" s="6"/>
      <c r="D47" s="6"/>
      <c r="E47" s="152"/>
      <c r="F47" s="175">
        <v>0</v>
      </c>
      <c r="G47" s="176"/>
      <c r="H47" s="6"/>
      <c r="I47" s="35" t="s">
        <v>53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54</v>
      </c>
      <c r="C48" s="6"/>
      <c r="D48" s="6"/>
      <c r="E48" s="152"/>
      <c r="F48" s="169">
        <v>0</v>
      </c>
      <c r="G48" s="170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46</v>
      </c>
      <c r="C49" s="6"/>
      <c r="D49" s="6"/>
      <c r="E49" s="152" t="s">
        <v>55</v>
      </c>
      <c r="F49" s="169">
        <v>0</v>
      </c>
      <c r="G49" s="170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56</v>
      </c>
      <c r="C50" s="6"/>
      <c r="D50" s="6"/>
      <c r="E50" s="152"/>
      <c r="F50" s="169">
        <v>0</v>
      </c>
      <c r="G50" s="170"/>
      <c r="H50" s="52"/>
      <c r="I50" s="49"/>
      <c r="J50" s="50"/>
      <c r="K50" s="50"/>
      <c r="L50" s="50"/>
      <c r="M50" s="50"/>
      <c r="N50" s="51"/>
      <c r="P50" s="154"/>
      <c r="Q50" s="154"/>
    </row>
    <row r="51" spans="1:17">
      <c r="A51" s="5"/>
      <c r="B51" s="42" t="s">
        <v>50</v>
      </c>
      <c r="C51" s="6"/>
      <c r="D51" s="6"/>
      <c r="E51" s="152"/>
      <c r="F51" s="155">
        <f>SUM(F46:G50)</f>
        <v>0</v>
      </c>
      <c r="G51" s="15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57</v>
      </c>
      <c r="C52" s="6"/>
      <c r="D52" s="6"/>
      <c r="E52" s="152"/>
      <c r="F52" s="157">
        <f>+M42-F51</f>
        <v>4620</v>
      </c>
      <c r="G52" s="15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51</v>
      </c>
      <c r="C53" s="26"/>
      <c r="D53" s="26"/>
      <c r="E53" s="56"/>
      <c r="F53" s="159">
        <f>+F51+F52</f>
        <v>4620</v>
      </c>
      <c r="G53" s="16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154" t="s">
        <v>58</v>
      </c>
      <c r="C54" s="154"/>
      <c r="D54" s="154"/>
      <c r="E54" s="154"/>
      <c r="F54" s="154"/>
      <c r="G54" s="154"/>
      <c r="H54" s="6"/>
      <c r="I54" s="165" t="s">
        <v>59</v>
      </c>
      <c r="J54" s="165"/>
      <c r="K54" s="165"/>
      <c r="L54" s="165"/>
      <c r="M54" s="165"/>
      <c r="N54" s="166"/>
      <c r="P54" s="41"/>
      <c r="Q54" s="11"/>
    </row>
    <row r="55" spans="1:17" ht="1.5" customHeight="1">
      <c r="A55" s="5"/>
      <c r="B55" s="148"/>
      <c r="C55" s="148"/>
      <c r="D55" s="148"/>
      <c r="E55" s="148"/>
      <c r="F55" s="148"/>
      <c r="G55" s="148"/>
      <c r="H55" s="6"/>
      <c r="I55" s="148"/>
      <c r="J55" s="148"/>
      <c r="K55" s="148"/>
      <c r="L55" s="148"/>
      <c r="M55" s="148"/>
      <c r="N55" s="150"/>
      <c r="P55" s="41"/>
      <c r="Q55" s="11" t="s">
        <v>60</v>
      </c>
    </row>
    <row r="56" spans="1:17" ht="11.25" hidden="1" customHeight="1">
      <c r="A56" s="5"/>
      <c r="B56" s="154"/>
      <c r="C56" s="154"/>
      <c r="D56" s="154"/>
      <c r="E56" s="154"/>
      <c r="F56" s="154"/>
      <c r="G56" s="154"/>
      <c r="H56" s="6"/>
      <c r="I56" s="6"/>
      <c r="J56" s="6"/>
      <c r="K56" s="6"/>
      <c r="L56" s="6"/>
      <c r="M56" s="6"/>
      <c r="N56" s="13"/>
      <c r="P56" s="41"/>
      <c r="Q56" s="11" t="s">
        <v>61</v>
      </c>
    </row>
    <row r="57" spans="1:17" ht="16.5" customHeight="1">
      <c r="A57" s="5"/>
      <c r="B57" s="163" t="s">
        <v>62</v>
      </c>
      <c r="C57" s="163"/>
      <c r="D57" s="163"/>
      <c r="E57" s="163"/>
      <c r="F57" s="163"/>
      <c r="G57" s="163"/>
      <c r="H57" s="6"/>
      <c r="I57" s="163" t="s">
        <v>127</v>
      </c>
      <c r="J57" s="163"/>
      <c r="K57" s="163"/>
      <c r="L57" s="163"/>
      <c r="M57" s="163"/>
      <c r="N57" s="164"/>
      <c r="P57" s="41"/>
      <c r="Q57" s="11"/>
    </row>
    <row r="58" spans="1:17">
      <c r="A58" s="5"/>
      <c r="B58" s="154" t="s">
        <v>60</v>
      </c>
      <c r="C58" s="154"/>
      <c r="D58" s="154"/>
      <c r="E58" s="154"/>
      <c r="F58" s="154"/>
      <c r="G58" s="154"/>
      <c r="H58" s="6"/>
      <c r="I58" s="165" t="s">
        <v>60</v>
      </c>
      <c r="J58" s="165"/>
      <c r="K58" s="165"/>
      <c r="L58" s="165"/>
      <c r="M58" s="165"/>
      <c r="N58" s="166"/>
      <c r="P58" s="6"/>
      <c r="Q58" s="6"/>
    </row>
    <row r="59" spans="1:17" ht="26.25" customHeight="1">
      <c r="A59" s="5"/>
      <c r="B59" s="167" t="s">
        <v>64</v>
      </c>
      <c r="C59" s="167"/>
      <c r="D59" s="167"/>
      <c r="E59" s="167"/>
      <c r="F59" s="167"/>
      <c r="G59" s="167"/>
      <c r="H59" s="6"/>
      <c r="I59" s="167" t="s">
        <v>128</v>
      </c>
      <c r="J59" s="167"/>
      <c r="K59" s="167"/>
      <c r="L59" s="167"/>
      <c r="M59" s="167"/>
      <c r="N59" s="168"/>
      <c r="P59" s="6"/>
      <c r="Q59" s="6"/>
    </row>
    <row r="60" spans="1:17" ht="2.25" customHeight="1">
      <c r="A60" s="5"/>
      <c r="B60" s="154" t="s">
        <v>65</v>
      </c>
      <c r="C60" s="154"/>
      <c r="D60" s="154"/>
      <c r="E60" s="154"/>
      <c r="F60" s="154"/>
      <c r="G60" s="154"/>
      <c r="H60" s="6"/>
      <c r="I60" s="161"/>
      <c r="J60" s="161"/>
      <c r="K60" s="161"/>
      <c r="L60" s="161"/>
      <c r="M60" s="161"/>
      <c r="N60" s="162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66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67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P38:Q38"/>
    <mergeCell ref="M40:N40"/>
    <mergeCell ref="M41:N41"/>
    <mergeCell ref="F42:G42"/>
    <mergeCell ref="M42:N42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40</vt:i4>
      </vt:variant>
    </vt:vector>
  </HeadingPairs>
  <TitlesOfParts>
    <vt:vector size="80" baseType="lpstr">
      <vt:lpstr>VALERIA MENDOZA 40</vt:lpstr>
      <vt:lpstr>JAVIER DIEZ 39</vt:lpstr>
      <vt:lpstr>ALEJANDRA BRISEÑO 38</vt:lpstr>
      <vt:lpstr>BERTHA I. MATA 37</vt:lpstr>
      <vt:lpstr>BERTHA I. MATA 36</vt:lpstr>
      <vt:lpstr>JAVIER DIEZ 35</vt:lpstr>
      <vt:lpstr>MONIKA E. ZERTUCHE 34</vt:lpstr>
      <vt:lpstr>MIGUEL A. MEDINA 33</vt:lpstr>
      <vt:lpstr>MIGUEL A. MEDINA 32</vt:lpstr>
      <vt:lpstr>JOSE M. JIMENEZ 31</vt:lpstr>
      <vt:lpstr>ALFONSO R. VILLARREAL 30</vt:lpstr>
      <vt:lpstr>LUIS GONZALEZ 29</vt:lpstr>
      <vt:lpstr>ARMANDO ZAMORA 28</vt:lpstr>
      <vt:lpstr>ALEJANDRO HERRERA 27</vt:lpstr>
      <vt:lpstr>ANDREA LOPEZ 26</vt:lpstr>
      <vt:lpstr>ANDREA LOPEZ 25</vt:lpstr>
      <vt:lpstr>LETICIA MARTINEZ 24</vt:lpstr>
      <vt:lpstr>LETICIA MARTINEZ 23</vt:lpstr>
      <vt:lpstr>JOSE L. SOLIS 22</vt:lpstr>
      <vt:lpstr>IGNACIO GALINDO 21</vt:lpstr>
      <vt:lpstr>MIGUEL A. GARZA 20</vt:lpstr>
      <vt:lpstr>MIGUEL A. MEDINA 19</vt:lpstr>
      <vt:lpstr>VICTOR RUIZ 18</vt:lpstr>
      <vt:lpstr>ALFREDO SANCHEZ 17</vt:lpstr>
      <vt:lpstr>DANIEL TORRES 16</vt:lpstr>
      <vt:lpstr>LIZETH A. RODRIGUEZ 15</vt:lpstr>
      <vt:lpstr>IVONE A. RAMIREZ 14</vt:lpstr>
      <vt:lpstr>GABRIELA GUILLERMO 13</vt:lpstr>
      <vt:lpstr>FERNANDO MARTINEZ 12</vt:lpstr>
      <vt:lpstr>LUIS GONZALEZ 11</vt:lpstr>
      <vt:lpstr>ALEJANDRO HERRERA 10</vt:lpstr>
      <vt:lpstr>ARMANDO ZAMORA 9</vt:lpstr>
      <vt:lpstr>RUBI SOLIS 8</vt:lpstr>
      <vt:lpstr>MONICA CANSECO 7</vt:lpstr>
      <vt:lpstr>IGNACIO GALINDO 6</vt:lpstr>
      <vt:lpstr>ALFREDO SANCHEZ 5</vt:lpstr>
      <vt:lpstr>LUIS GONZALEZ 4</vt:lpstr>
      <vt:lpstr>JAVIER DIEZ 3</vt:lpstr>
      <vt:lpstr>JOSE MANUEL JIMENEZ 2</vt:lpstr>
      <vt:lpstr>ALFREDO SANCHEZ 1</vt:lpstr>
      <vt:lpstr>'ALEJANDRA BRISEÑO 38'!Área_de_impresión</vt:lpstr>
      <vt:lpstr>'ALEJANDRO HERRERA 10'!Área_de_impresión</vt:lpstr>
      <vt:lpstr>'ALEJANDRO HERRERA 27'!Área_de_impresión</vt:lpstr>
      <vt:lpstr>'ALFONSO R. VILLARREAL 30'!Área_de_impresión</vt:lpstr>
      <vt:lpstr>'ALFREDO SANCHEZ 1'!Área_de_impresión</vt:lpstr>
      <vt:lpstr>'ALFREDO SANCHEZ 17'!Área_de_impresión</vt:lpstr>
      <vt:lpstr>'ALFREDO SANCHEZ 5'!Área_de_impresión</vt:lpstr>
      <vt:lpstr>'ANDREA LOPEZ 25'!Área_de_impresión</vt:lpstr>
      <vt:lpstr>'ANDREA LOPEZ 26'!Área_de_impresión</vt:lpstr>
      <vt:lpstr>'ARMANDO ZAMORA 28'!Área_de_impresión</vt:lpstr>
      <vt:lpstr>'ARMANDO ZAMORA 9'!Área_de_impresión</vt:lpstr>
      <vt:lpstr>'BERTHA I. MATA 36'!Área_de_impresión</vt:lpstr>
      <vt:lpstr>'BERTHA I. MATA 37'!Área_de_impresión</vt:lpstr>
      <vt:lpstr>'DANIEL TORRES 16'!Área_de_impresión</vt:lpstr>
      <vt:lpstr>'FERNANDO MARTINEZ 12'!Área_de_impresión</vt:lpstr>
      <vt:lpstr>'GABRIELA GUILLERMO 13'!Área_de_impresión</vt:lpstr>
      <vt:lpstr>'IGNACIO GALINDO 21'!Área_de_impresión</vt:lpstr>
      <vt:lpstr>'IGNACIO GALINDO 6'!Área_de_impresión</vt:lpstr>
      <vt:lpstr>'IVONE A. RAMIREZ 14'!Área_de_impresión</vt:lpstr>
      <vt:lpstr>'JAVIER DIEZ 3'!Área_de_impresión</vt:lpstr>
      <vt:lpstr>'JAVIER DIEZ 35'!Área_de_impresión</vt:lpstr>
      <vt:lpstr>'JAVIER DIEZ 39'!Área_de_impresión</vt:lpstr>
      <vt:lpstr>'JOSE L. SOLIS 22'!Área_de_impresión</vt:lpstr>
      <vt:lpstr>'JOSE M. JIMENEZ 31'!Área_de_impresión</vt:lpstr>
      <vt:lpstr>'JOSE MANUEL JIMENEZ 2'!Área_de_impresión</vt:lpstr>
      <vt:lpstr>'LETICIA MARTINEZ 23'!Área_de_impresión</vt:lpstr>
      <vt:lpstr>'LETICIA MARTINEZ 24'!Área_de_impresión</vt:lpstr>
      <vt:lpstr>'LIZETH A. RODRIGUEZ 15'!Área_de_impresión</vt:lpstr>
      <vt:lpstr>'LUIS GONZALEZ 11'!Área_de_impresión</vt:lpstr>
      <vt:lpstr>'LUIS GONZALEZ 29'!Área_de_impresión</vt:lpstr>
      <vt:lpstr>'LUIS GONZALEZ 4'!Área_de_impresión</vt:lpstr>
      <vt:lpstr>'MIGUEL A. GARZA 20'!Área_de_impresión</vt:lpstr>
      <vt:lpstr>'MIGUEL A. MEDINA 19'!Área_de_impresión</vt:lpstr>
      <vt:lpstr>'MIGUEL A. MEDINA 32'!Área_de_impresión</vt:lpstr>
      <vt:lpstr>'MIGUEL A. MEDINA 33'!Área_de_impresión</vt:lpstr>
      <vt:lpstr>'MONICA CANSECO 7'!Área_de_impresión</vt:lpstr>
      <vt:lpstr>'MONIKA E. ZERTUCHE 34'!Área_de_impresión</vt:lpstr>
      <vt:lpstr>'RUBI SOLIS 8'!Área_de_impresión</vt:lpstr>
      <vt:lpstr>'VALERIA MENDOZA 40'!Área_de_impresión</vt:lpstr>
      <vt:lpstr>'VICTOR RUIZ 18'!Área_de_impresión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2017-12-01T20:18:47Z</cp:lastPrinted>
  <dcterms:created xsi:type="dcterms:W3CDTF">2017-10-31T20:04:09Z</dcterms:created>
  <dcterms:modified xsi:type="dcterms:W3CDTF">2017-12-05T17:07:19Z</dcterms:modified>
</cp:coreProperties>
</file>