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BIMO 25" sheetId="25" r:id="rId1"/>
    <sheet name="JMJM 24" sheetId="24" r:id="rId2"/>
    <sheet name="FJDDUDV 23" sheetId="23" r:id="rId3"/>
    <sheet name="MBCLH 22" sheetId="22" r:id="rId4"/>
    <sheet name="ALM 21" sheetId="21" r:id="rId5"/>
    <sheet name="LMF 20" sheetId="20" r:id="rId6"/>
    <sheet name="ARVB 19" sheetId="19" r:id="rId7"/>
    <sheet name="LGB 18" sheetId="18" r:id="rId8"/>
    <sheet name="AZC 17" sheetId="17" r:id="rId9"/>
    <sheet name="JAHC 16" sheetId="16" r:id="rId10"/>
    <sheet name="IGR 15" sheetId="15" r:id="rId11"/>
    <sheet name="AEVR 14" sheetId="14" r:id="rId12"/>
    <sheet name="RGS 13" sheetId="13" r:id="rId13"/>
    <sheet name="MCH 12" sheetId="12" r:id="rId14"/>
    <sheet name="LMF 11" sheetId="11" r:id="rId15"/>
    <sheet name="ASM 10 CANCELADO" sheetId="10" r:id="rId16"/>
    <sheet name="MAMT 9" sheetId="9" r:id="rId17"/>
    <sheet name="FJDDUDV 8" sheetId="8" r:id="rId18"/>
    <sheet name="VHRD 7" sheetId="7" r:id="rId19"/>
    <sheet name="ASM 6" sheetId="6" r:id="rId20"/>
    <sheet name="BIMT 5" sheetId="5" r:id="rId21"/>
    <sheet name="LGB 4" sheetId="4" r:id="rId22"/>
    <sheet name="FJDDUDV 3" sheetId="3" r:id="rId23"/>
    <sheet name="JMJM 2" sheetId="2" r:id="rId24"/>
    <sheet name="ARVB 1" sheetId="1" r:id="rId25"/>
  </sheets>
  <definedNames>
    <definedName name="_xlnm.Print_Area" localSheetId="11">'AEVR 14'!$A$1:$N$63</definedName>
    <definedName name="_xlnm.Print_Area" localSheetId="4">'ALM 21'!$A$1:$N$63</definedName>
    <definedName name="_xlnm.Print_Area" localSheetId="24">'ARVB 1'!$A$1:$N$63</definedName>
    <definedName name="_xlnm.Print_Area" localSheetId="6">'ARVB 19'!$A$1:$N$63</definedName>
    <definedName name="_xlnm.Print_Area" localSheetId="15">'ASM 10 CANCELADO'!$A$1:$N$63</definedName>
    <definedName name="_xlnm.Print_Area" localSheetId="19">'ASM 6'!$A$1:$N$63</definedName>
    <definedName name="_xlnm.Print_Area" localSheetId="8">'AZC 17'!$A$1:$N$63</definedName>
    <definedName name="_xlnm.Print_Area" localSheetId="0">'BIMO 25'!$A$1:$N$63</definedName>
    <definedName name="_xlnm.Print_Area" localSheetId="20">'BIMT 5'!$A$1:$N$63</definedName>
    <definedName name="_xlnm.Print_Area" localSheetId="2">'FJDDUDV 23'!$A$1:$N$63</definedName>
    <definedName name="_xlnm.Print_Area" localSheetId="22">'FJDDUDV 3'!$A$1:$N$63</definedName>
    <definedName name="_xlnm.Print_Area" localSheetId="17">'FJDDUDV 8'!$A$1:$N$63</definedName>
    <definedName name="_xlnm.Print_Area" localSheetId="10">'IGR 15'!$A$1:$N$63</definedName>
    <definedName name="_xlnm.Print_Area" localSheetId="9">'JAHC 16'!$A$1:$N$63</definedName>
    <definedName name="_xlnm.Print_Area" localSheetId="23">'JMJM 2'!$A$1:$N$63</definedName>
    <definedName name="_xlnm.Print_Area" localSheetId="1">'JMJM 24'!$A$1:$N$63</definedName>
    <definedName name="_xlnm.Print_Area" localSheetId="7">'LGB 18'!$A$1:$N$63</definedName>
    <definedName name="_xlnm.Print_Area" localSheetId="21">'LGB 4'!$A$1:$N$63</definedName>
    <definedName name="_xlnm.Print_Area" localSheetId="14">'LMF 11'!$A$1:$N$63</definedName>
    <definedName name="_xlnm.Print_Area" localSheetId="5">'LMF 20'!$A$1:$N$63</definedName>
    <definedName name="_xlnm.Print_Area" localSheetId="16">'MAMT 9'!$A$1:$N$63</definedName>
    <definedName name="_xlnm.Print_Area" localSheetId="3">'MBCLH 22'!$A$1:$N$63</definedName>
    <definedName name="_xlnm.Print_Area" localSheetId="13">'MCH 12'!$A$1:$N$63</definedName>
    <definedName name="_xlnm.Print_Area" localSheetId="12">'RGS 13'!$A$1:$N$63</definedName>
    <definedName name="_xlnm.Print_Area" localSheetId="18">'VHRD 7'!$A$1:$N$63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6" l="1"/>
  <c r="F51" i="5" l="1"/>
  <c r="F46" i="15" l="1"/>
  <c r="F51" i="15" s="1"/>
  <c r="F46" i="25" l="1"/>
  <c r="F51" i="25" s="1"/>
  <c r="F44" i="25"/>
  <c r="M39" i="25"/>
  <c r="M38" i="25"/>
  <c r="J35" i="25"/>
  <c r="M25" i="25"/>
  <c r="M36" i="25" s="1"/>
  <c r="M42" i="25" s="1"/>
  <c r="F44" i="24"/>
  <c r="F46" i="24" s="1"/>
  <c r="F51" i="24" s="1"/>
  <c r="M38" i="24"/>
  <c r="M36" i="24"/>
  <c r="J35" i="24"/>
  <c r="M39" i="24" s="1"/>
  <c r="M25" i="24"/>
  <c r="F44" i="23"/>
  <c r="F46" i="23" s="1"/>
  <c r="F51" i="23" s="1"/>
  <c r="M39" i="23"/>
  <c r="M38" i="23"/>
  <c r="M36" i="23"/>
  <c r="M42" i="23" s="1"/>
  <c r="J35" i="23"/>
  <c r="M25" i="23"/>
  <c r="F44" i="22"/>
  <c r="F46" i="22" s="1"/>
  <c r="F51" i="22" s="1"/>
  <c r="J35" i="22"/>
  <c r="M39" i="22" s="1"/>
  <c r="M25" i="22"/>
  <c r="M36" i="22" s="1"/>
  <c r="F46" i="21"/>
  <c r="F51" i="21" s="1"/>
  <c r="F44" i="21"/>
  <c r="J35" i="21"/>
  <c r="M39" i="21" s="1"/>
  <c r="M25" i="21"/>
  <c r="M36" i="21" s="1"/>
  <c r="M9" i="25" l="1"/>
  <c r="B11" i="25" s="1"/>
  <c r="F52" i="25"/>
  <c r="F53" i="25"/>
  <c r="M42" i="24"/>
  <c r="F53" i="23"/>
  <c r="F52" i="23"/>
  <c r="M9" i="23"/>
  <c r="B11" i="23" s="1"/>
  <c r="M42" i="22"/>
  <c r="F52" i="22" s="1"/>
  <c r="F53" i="22" s="1"/>
  <c r="M42" i="21"/>
  <c r="M9" i="21" s="1"/>
  <c r="B11" i="21" s="1"/>
  <c r="F52" i="24" l="1"/>
  <c r="F53" i="24" s="1"/>
  <c r="M9" i="24"/>
  <c r="B11" i="24" s="1"/>
  <c r="M9" i="22"/>
  <c r="B11" i="22" s="1"/>
  <c r="F52" i="21"/>
  <c r="F53" i="21" s="1"/>
  <c r="M38" i="20" l="1"/>
  <c r="F46" i="20"/>
  <c r="F51" i="20" s="1"/>
  <c r="F44" i="20"/>
  <c r="J35" i="20"/>
  <c r="M39" i="20" s="1"/>
  <c r="M25" i="20"/>
  <c r="M36" i="20" s="1"/>
  <c r="F44" i="19"/>
  <c r="F46" i="19" s="1"/>
  <c r="F51" i="19" s="1"/>
  <c r="M38" i="19"/>
  <c r="M36" i="19"/>
  <c r="J35" i="19"/>
  <c r="M39" i="19" s="1"/>
  <c r="M42" i="19" s="1"/>
  <c r="M25" i="19"/>
  <c r="F46" i="18"/>
  <c r="F51" i="18" s="1"/>
  <c r="F44" i="18"/>
  <c r="M39" i="18"/>
  <c r="M38" i="18"/>
  <c r="J35" i="18"/>
  <c r="M25" i="18"/>
  <c r="M36" i="18" s="1"/>
  <c r="F46" i="17"/>
  <c r="F51" i="17" s="1"/>
  <c r="F44" i="17"/>
  <c r="M38" i="17"/>
  <c r="J35" i="17"/>
  <c r="M39" i="17" s="1"/>
  <c r="M25" i="17"/>
  <c r="M36" i="17" s="1"/>
  <c r="F44" i="16"/>
  <c r="F46" i="16" s="1"/>
  <c r="F51" i="16" s="1"/>
  <c r="J35" i="16"/>
  <c r="M39" i="16" s="1"/>
  <c r="M25" i="16"/>
  <c r="M36" i="16" s="1"/>
  <c r="M39" i="15"/>
  <c r="M38" i="15"/>
  <c r="J35" i="15"/>
  <c r="M25" i="15"/>
  <c r="M36" i="15" s="1"/>
  <c r="M42" i="15" s="1"/>
  <c r="M42" i="20" l="1"/>
  <c r="F52" i="20" s="1"/>
  <c r="F53" i="20" s="1"/>
  <c r="M9" i="20"/>
  <c r="B11" i="20" s="1"/>
  <c r="F52" i="19"/>
  <c r="M9" i="19"/>
  <c r="B11" i="19" s="1"/>
  <c r="F53" i="19"/>
  <c r="M42" i="18"/>
  <c r="M9" i="18"/>
  <c r="B11" i="18" s="1"/>
  <c r="F52" i="18"/>
  <c r="F53" i="18" s="1"/>
  <c r="M42" i="17"/>
  <c r="M9" i="17"/>
  <c r="B11" i="17" s="1"/>
  <c r="F52" i="17"/>
  <c r="F53" i="17" s="1"/>
  <c r="M42" i="16"/>
  <c r="F52" i="16" s="1"/>
  <c r="F53" i="16" s="1"/>
  <c r="M9" i="15"/>
  <c r="B11" i="15" s="1"/>
  <c r="F52" i="15"/>
  <c r="F53" i="15" s="1"/>
  <c r="M9" i="16" l="1"/>
  <c r="B11" i="16" s="1"/>
  <c r="M38" i="14" l="1"/>
  <c r="F46" i="14"/>
  <c r="F51" i="14" s="1"/>
  <c r="F44" i="14"/>
  <c r="M36" i="14"/>
  <c r="J35" i="14"/>
  <c r="M39" i="14" s="1"/>
  <c r="M25" i="14"/>
  <c r="M42" i="14" l="1"/>
  <c r="M9" i="14" s="1"/>
  <c r="B11" i="14" s="1"/>
  <c r="F46" i="13"/>
  <c r="F51" i="13" s="1"/>
  <c r="F44" i="13"/>
  <c r="M39" i="13"/>
  <c r="M36" i="13"/>
  <c r="M42" i="13" s="1"/>
  <c r="J35" i="13"/>
  <c r="M25" i="13"/>
  <c r="F44" i="12"/>
  <c r="F46" i="12" s="1"/>
  <c r="F51" i="12" s="1"/>
  <c r="J35" i="12"/>
  <c r="M39" i="12" s="1"/>
  <c r="M25" i="12"/>
  <c r="M36" i="12" s="1"/>
  <c r="M38" i="11"/>
  <c r="F46" i="11"/>
  <c r="F51" i="11" s="1"/>
  <c r="F44" i="11"/>
  <c r="M36" i="11"/>
  <c r="J35" i="11"/>
  <c r="M39" i="11" s="1"/>
  <c r="M25" i="11"/>
  <c r="F52" i="14" l="1"/>
  <c r="F53" i="14" s="1"/>
  <c r="F52" i="13"/>
  <c r="F53" i="13" s="1"/>
  <c r="M9" i="13"/>
  <c r="B11" i="13" s="1"/>
  <c r="M42" i="12"/>
  <c r="F52" i="12" s="1"/>
  <c r="F53" i="12" s="1"/>
  <c r="M42" i="11"/>
  <c r="F52" i="11" s="1"/>
  <c r="F53" i="11" s="1"/>
  <c r="F46" i="10"/>
  <c r="F51" i="10" s="1"/>
  <c r="F44" i="10"/>
  <c r="J35" i="10"/>
  <c r="M39" i="10" s="1"/>
  <c r="M25" i="10"/>
  <c r="M36" i="10" s="1"/>
  <c r="M9" i="12" l="1"/>
  <c r="B11" i="12" s="1"/>
  <c r="M9" i="11"/>
  <c r="B11" i="11" s="1"/>
  <c r="M42" i="10"/>
  <c r="F52" i="10" l="1"/>
  <c r="F53" i="10" s="1"/>
  <c r="M9" i="10"/>
  <c r="B11" i="10" s="1"/>
  <c r="M38" i="9" l="1"/>
  <c r="F44" i="9"/>
  <c r="F46" i="9" s="1"/>
  <c r="F51" i="9" s="1"/>
  <c r="M40" i="9"/>
  <c r="M36" i="9"/>
  <c r="J35" i="9"/>
  <c r="M39" i="9" s="1"/>
  <c r="M25" i="9"/>
  <c r="M42" i="9" l="1"/>
  <c r="M9" i="9" s="1"/>
  <c r="B11" i="9" s="1"/>
  <c r="M40" i="8"/>
  <c r="F44" i="8"/>
  <c r="F46" i="8" s="1"/>
  <c r="F51" i="8" s="1"/>
  <c r="M41" i="8"/>
  <c r="M39" i="8"/>
  <c r="M38" i="8"/>
  <c r="J35" i="8"/>
  <c r="M25" i="8"/>
  <c r="M36" i="8" s="1"/>
  <c r="M42" i="8" s="1"/>
  <c r="F52" i="9" l="1"/>
  <c r="F53" i="9" s="1"/>
  <c r="F52" i="8"/>
  <c r="M9" i="8"/>
  <c r="B11" i="8" s="1"/>
  <c r="F53" i="8"/>
  <c r="M38" i="7"/>
  <c r="J35" i="7"/>
  <c r="M39" i="7" s="1"/>
  <c r="M25" i="7"/>
  <c r="M36" i="7" s="1"/>
  <c r="M42" i="7" l="1"/>
  <c r="M9" i="7" s="1"/>
  <c r="B11" i="7" s="1"/>
  <c r="J35" i="6"/>
  <c r="M39" i="6" s="1"/>
  <c r="M25" i="6"/>
  <c r="M36" i="6" s="1"/>
  <c r="F52" i="7" l="1"/>
  <c r="F53" i="7" s="1"/>
  <c r="M42" i="6"/>
  <c r="F52" i="6" s="1"/>
  <c r="F53" i="6" s="1"/>
  <c r="M9" i="6"/>
  <c r="B11" i="6" s="1"/>
  <c r="M41" i="5" l="1"/>
  <c r="M40" i="5"/>
  <c r="M38" i="5"/>
  <c r="J35" i="5"/>
  <c r="M39" i="5" s="1"/>
  <c r="M25" i="5"/>
  <c r="M36" i="5" s="1"/>
  <c r="F46" i="4"/>
  <c r="F51" i="4" s="1"/>
  <c r="F44" i="4"/>
  <c r="M41" i="4"/>
  <c r="M40" i="4"/>
  <c r="M38" i="4"/>
  <c r="M36" i="4"/>
  <c r="J35" i="4"/>
  <c r="M39" i="4" s="1"/>
  <c r="M25" i="4"/>
  <c r="F46" i="3"/>
  <c r="F51" i="3" s="1"/>
  <c r="F44" i="3"/>
  <c r="M41" i="3"/>
  <c r="M40" i="3"/>
  <c r="M38" i="3"/>
  <c r="M36" i="3"/>
  <c r="J35" i="3"/>
  <c r="M39" i="3" s="1"/>
  <c r="M25" i="3"/>
  <c r="F46" i="2"/>
  <c r="F51" i="2" s="1"/>
  <c r="F44" i="2"/>
  <c r="M41" i="2"/>
  <c r="M40" i="2"/>
  <c r="M38" i="2"/>
  <c r="J35" i="2"/>
  <c r="M39" i="2" s="1"/>
  <c r="M25" i="2"/>
  <c r="M36" i="2" s="1"/>
  <c r="M40" i="1"/>
  <c r="F44" i="1"/>
  <c r="F46" i="1" s="1"/>
  <c r="F51" i="1" s="1"/>
  <c r="M41" i="1"/>
  <c r="M38" i="1"/>
  <c r="J35" i="1"/>
  <c r="M39" i="1" s="1"/>
  <c r="M25" i="1"/>
  <c r="M36" i="1" s="1"/>
  <c r="M42" i="5" l="1"/>
  <c r="M42" i="4"/>
  <c r="M42" i="3"/>
  <c r="M42" i="2"/>
  <c r="M42" i="1"/>
  <c r="F52" i="5" l="1"/>
  <c r="F53" i="5" s="1"/>
  <c r="M9" i="5"/>
  <c r="B11" i="5" s="1"/>
  <c r="F52" i="4"/>
  <c r="F53" i="4" s="1"/>
  <c r="M9" i="4"/>
  <c r="B11" i="4" s="1"/>
  <c r="F52" i="3"/>
  <c r="F53" i="3" s="1"/>
  <c r="M9" i="3"/>
  <c r="B11" i="3" s="1"/>
  <c r="F52" i="2"/>
  <c r="F53" i="2" s="1"/>
  <c r="M9" i="2"/>
  <c r="B11" i="2" s="1"/>
  <c r="F52" i="1"/>
  <c r="F53" i="1" s="1"/>
  <c r="M9" i="1"/>
  <c r="B11" i="1" s="1"/>
</calcChain>
</file>

<file path=xl/sharedStrings.xml><?xml version="1.0" encoding="utf-8"?>
<sst xmlns="http://schemas.openxmlformats.org/spreadsheetml/2006/main" count="2841" uniqueCount="140">
  <si>
    <t>FOLIO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</si>
  <si>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</si>
  <si>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</si>
  <si>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</si>
  <si>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</si>
  <si>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</si>
  <si>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</si>
  <si>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</si>
  <si>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</si>
  <si>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</si>
  <si>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</si>
  <si>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</si>
  <si>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AL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</si>
  <si>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</si>
  <si>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</si>
  <si>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</si>
  <si>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</si>
  <si>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</si>
  <si>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</si>
  <si>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</si>
  <si>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</si>
  <si>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</si>
  <si>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</si>
  <si>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</si>
  <si>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</si>
  <si>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</si>
  <si>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</si>
  <si>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</si>
  <si>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</si>
  <si>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</si>
  <si>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</si>
  <si>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</si>
  <si>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</si>
  <si>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>SALTILLO</t>
  </si>
  <si>
    <t>APTO DE MONTERREY</t>
  </si>
  <si>
    <t>Km..</t>
  </si>
  <si>
    <t>CD. DE MEXICO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</si>
  <si>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</si>
  <si>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</si>
  <si>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</si>
  <si>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</si>
  <si>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</si>
  <si>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</si>
  <si>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</si>
  <si>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</si>
  <si>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</si>
  <si>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</si>
  <si>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</si>
  <si>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</si>
  <si>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</si>
  <si>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</si>
  <si>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</si>
  <si>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</si>
  <si>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</si>
  <si>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</si>
  <si>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</si>
  <si>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</si>
  <si>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</si>
  <si>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</si>
  <si>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JEFE DEL DEPTARTAMENTO DE PROMOCION CULTURAL</t>
  </si>
  <si>
    <t>C.P. ISRRAEL SÁNCHEZ ORTÍZ</t>
  </si>
  <si>
    <t>LIC. FRANCISCO JAVIER DIEZ DE URDANIVIA DEL VALLE</t>
  </si>
  <si>
    <t xml:space="preserve"> ENCARGADO DE LA DIRECCIÓN DE ADMINISTRACION Y FINANZAS</t>
  </si>
  <si>
    <t>COMISIONADO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</si>
  <si>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</si>
  <si>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</si>
  <si>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</si>
  <si>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ENERO</t>
  </si>
  <si>
    <t>ING. ALFONSO RAUL VILLARREAL BARRERA</t>
  </si>
  <si>
    <t>PRIMERA SESION ORDINARIA DE LA COMISION DE RENDICION DE CUENTAS DEL SISTEMA NACIONAL DE TRANSPARENCIA DE 2018 Y DIA INTERNACIONAL DE PROTECCION DE DATOS PERSONALES</t>
  </si>
  <si>
    <t>C.P. JOSE MANUEL JIMENEZ Y MELENDEZ</t>
  </si>
  <si>
    <t>LIC. LUIS GONZALEZ BRISEÑO</t>
  </si>
  <si>
    <t>COMISIONADO PRESIDENTE</t>
  </si>
  <si>
    <t>LIB. BERTHA ICELA MATA ORTIZ</t>
  </si>
  <si>
    <t>COMISIONADA</t>
  </si>
  <si>
    <t>MONCLOVA</t>
  </si>
  <si>
    <t>ALFREDO SANCHEZ MARIN</t>
  </si>
  <si>
    <t>CURSOS A MAESTROS Y ALUMNOS DE LA UNIVERSIDAD TECNOLOGICA DE LA REGION CENTRO RELACIONADAS CON EL ACCESO A LA INFORMACION Y PROTECCION DE DATOS PERSONALES</t>
  </si>
  <si>
    <t>TRANSITO LOCAL</t>
  </si>
  <si>
    <t>JEFE DEL DEPTARTAMENTO DE IMPULSO A LA CULTURA DE LA TRANSPARENCIA</t>
  </si>
  <si>
    <t>(TRECE MIL CUATROCIENTOS CINCUENTA PESOS 00/100MN)</t>
  </si>
  <si>
    <t>(DIEZ MIL SEISCIENTOS CINCUENTA PESOS 00/100 MN)</t>
  </si>
  <si>
    <t>(DIEZ MIL SETECIENTOS DIECISEIS PESOS 00/100 MN)</t>
  </si>
  <si>
    <t>(TRES MIL SETECIENTOS DOCE PESOS 00/100 MN)</t>
  </si>
  <si>
    <t>(TRES MIL TRESCIENTOS OCHENTA Y PESOS 00/100 MN)</t>
  </si>
  <si>
    <t>TRASLADO DE PONENTES PARA EL DIA INTERNACIONAL DE PROTECCION DE DATOS PERSONALES</t>
  </si>
  <si>
    <t>LIC. VICTOR HUGO RUIZ DOMINGUEZ</t>
  </si>
  <si>
    <t>JEFE DE SERVICIOS GENERALES</t>
  </si>
  <si>
    <t>PRIMERA SESION ORDINARIA DE LA COMISION DE ARCHIVOS Y GESTION DOCUMENTAL</t>
  </si>
  <si>
    <t>MORELIA</t>
  </si>
  <si>
    <t>(DIEZ MIL CUATROCIENTOS PESOS 00/100 MN)</t>
  </si>
  <si>
    <t>NOVENA SESION ORDINARIA DEL SECRETARIADO TECNICO LOCAL DE GOBIERNO ABIERTO EN PIEDRAS NEGRAS, COAH.</t>
  </si>
  <si>
    <t>FEBRERO</t>
  </si>
  <si>
    <t>PIEDRAS NEGRAS</t>
  </si>
  <si>
    <t>LIC. MIGUEL ANGEL MEDINA TORRES</t>
  </si>
  <si>
    <t>DIRECTOR GENERAL</t>
  </si>
  <si>
    <t>(SIETE MIL SETECIENTOS DIECISEIS PESOS 40/100 MN)</t>
  </si>
  <si>
    <t>(CINCO MIL NOVECIENTOS CINCUENTA Y DOS PESOS 00/100 MN)</t>
  </si>
  <si>
    <t>CURSOS A MAESTROS Y ALUMNOS DE LA UNIVERSIDAD TECNOLOGICA DE LA REGION CENTRO RELACIONADAS CON EL ACCESO A LA INFORMACION Y PROTECCION DE DATOS PERSONALES DEL 29 DE ENERO AL 2 DE FEBRERO 2018</t>
  </si>
  <si>
    <t xml:space="preserve">CAPACITACION A SUJETOS OBLIGADOS SOBRE OBLIGACIONES DE TRANSPARENCIA, ACCESO A LA INFORMACION Y PROTECCION DE DATOS PERSONALES </t>
  </si>
  <si>
    <t>GENERAL CEPEDA</t>
  </si>
  <si>
    <t>LIC. LETICIA MARTINEZ FLORES</t>
  </si>
  <si>
    <t>DIRECTORA DE CAPACITACION Y CULTURA DE LA TRANSPARENCIA</t>
  </si>
  <si>
    <t>(MIL CIENTO CINCUENTA Y SIETE PESOS 60/100MN)</t>
  </si>
  <si>
    <t>ENCARGADA DE LA DIRECCIÓN DE DATOS PERSONALES</t>
  </si>
  <si>
    <t>(OCHO CIENTOS OCHENTA PESOS 00/100MN)</t>
  </si>
  <si>
    <t>(SEIS CIENTOS CUARENTA PESOS 00/100 MN)</t>
  </si>
  <si>
    <t>ENCARGADA DE COMPRAS</t>
  </si>
  <si>
    <t>LIC. RUBI GUADALUPE SOLIS RANGEL</t>
  </si>
  <si>
    <t>LIC. MONICA LARA BERENICE CANSECO HERNANDEZ</t>
  </si>
  <si>
    <t>CAPACITACION A INTEGRANTES DE LA ASOCIACION AMIGOS DEL RIO SAN RODRIGO Y REUNION CON EL RESPONSABLE DE LA UNIDAD DE TRANSPARENCIA DE LA UTRNC</t>
  </si>
  <si>
    <t>RAMOS ARIZPE</t>
  </si>
  <si>
    <t>LIC. ARTURO EDUARDO VALDEZ RAMOS</t>
  </si>
  <si>
    <t>JEFE DEL DPTO DE TECNOLOGIAS DE LA INFORMACION Y SEGUIMIENTO DE PROGRAMAS</t>
  </si>
  <si>
    <t>(CUATRO MIL SETECIENTOS VEINTE SEIS PESOS 40/100 MN)</t>
  </si>
  <si>
    <t>SESION DEL SECRETARIADO TECNICO DE GOBIERNO ABIERTO EN PIEDRAS NEGRAS, COAH</t>
  </si>
  <si>
    <t>LIC. IGNACIO GALINDO RAMIREZ</t>
  </si>
  <si>
    <t>SUBDIRECTOR DE GOBIERNO ABIERTO</t>
  </si>
  <si>
    <t>(TRES MIL QUINIENTOS VEINTISEIS PESOS 40/100 MN)</t>
  </si>
  <si>
    <t>LIC. JOSE ALEJANDRO HERRERA CASILLAS</t>
  </si>
  <si>
    <t>ASISTENTE DE GESTION ADMINISTRATIVA</t>
  </si>
  <si>
    <t>NOVENA SESION ORDINARIA DEL SECRETARIADO TECNICO LOCAL DE GOBIERNO ABIERTO</t>
  </si>
  <si>
    <t>ARMANDO ZAMORA CRUZ</t>
  </si>
  <si>
    <t>AUXILIAR</t>
  </si>
  <si>
    <t>(TRES MIL CUARENTA PESOS 00/100 MN)</t>
  </si>
  <si>
    <t>(CUATRO MIL OCHOCIENTOS SEIS PESOS 40/100 MN)</t>
  </si>
  <si>
    <t>LIC. LUIS GONZÁLEZ BRISEÑO</t>
  </si>
  <si>
    <t>(SIETE MIL DOSCIENTOS CINCUENTA Y CINCO PESOS 60/100 MN)</t>
  </si>
  <si>
    <t>(CUATRO MIL NOVECIENTOS SESENTA Y SEIS PESOS 40/100 MN)</t>
  </si>
  <si>
    <t>CAPACITACION A INTEGRANTES DE LA ASOCIACION AMIGOS DEL RIO SAN RODRIGO 9° SESION DEL STGA EN PIEDRAS NEGRAS, COAH</t>
  </si>
  <si>
    <t>(TRES MIL NOVECIENTOS VEINTISEIS PESOS 40/100MN)</t>
  </si>
  <si>
    <t>ANDREA LÓPEZ MÁRQUEZ</t>
  </si>
  <si>
    <t>UNIDAD DE COMUNICACIÓN SOCIAL Y DIFUSION</t>
  </si>
  <si>
    <t>CAPACITACION EN MATERIA DE DATOS PERSONALES EN PIEDRAS NEGRAS, COAH</t>
  </si>
  <si>
    <t>LIC. MONICA CANSECO HERNANDEZ</t>
  </si>
  <si>
    <t>ENCARGADA DE LA DIRECCION DE DATOS PERSONALES</t>
  </si>
  <si>
    <t>(DOS MIL CIENTO SESENTA PESOS 00/100 MN)</t>
  </si>
  <si>
    <t>LIC. BERTHA ICELA MATA ORTIZ</t>
  </si>
  <si>
    <t>Pasajes/estacionamiento</t>
  </si>
  <si>
    <t>RECARGA TELEFONICA POR $150.00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</si>
</sst>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0" xfId="1" applyFont="1" applyFill="1"/>
    <xf numFmtId="0" fontId="4" fillId="0" borderId="13" xfId="1" applyFont="1" applyBorder="1" applyAlignment="1">
      <alignment horizontal="center"/>
    </xf>
    <xf numFmtId="38" fontId="2" fillId="0" borderId="12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14" xfId="1" applyFont="1" applyBorder="1"/>
    <xf numFmtId="0" fontId="2" fillId="0" borderId="16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2" fontId="2" fillId="0" borderId="12" xfId="1" applyNumberFormat="1" applyFont="1" applyBorder="1"/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43" fontId="2" fillId="0" borderId="0" xfId="1" applyNumberFormat="1" applyFont="1" applyBorder="1"/>
    <xf numFmtId="0" fontId="2" fillId="0" borderId="20" xfId="1" applyFont="1" applyBorder="1"/>
    <xf numFmtId="0" fontId="2" fillId="0" borderId="7" xfId="1" applyFont="1" applyBorder="1"/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1" xfId="2" applyFont="1" applyBorder="1" applyAlignment="1"/>
    <xf numFmtId="43" fontId="4" fillId="0" borderId="0" xfId="1" applyNumberFormat="1" applyFont="1" applyBorder="1"/>
    <xf numFmtId="0" fontId="2" fillId="0" borderId="21" xfId="1" applyFont="1" applyBorder="1"/>
    <xf numFmtId="0" fontId="4" fillId="0" borderId="22" xfId="1" applyFont="1" applyBorder="1"/>
    <xf numFmtId="0" fontId="4" fillId="0" borderId="11" xfId="1" applyFont="1" applyBorder="1"/>
    <xf numFmtId="0" fontId="4" fillId="0" borderId="23" xfId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2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9" xfId="1" applyFont="1" applyBorder="1" applyAlignment="1">
      <alignment horizontal="center"/>
    </xf>
    <xf numFmtId="0" fontId="2" fillId="0" borderId="26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27" xfId="1" applyNumberFormat="1" applyFont="1" applyBorder="1"/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4" fillId="0" borderId="5" xfId="2" applyFont="1" applyBorder="1" applyAlignment="1"/>
    <xf numFmtId="164" fontId="4" fillId="0" borderId="6" xfId="2" applyFont="1" applyBorder="1" applyAlignment="1"/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5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164" fontId="2" fillId="0" borderId="6" xfId="2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4" fontId="4" fillId="0" borderId="24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1" xfId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Normal="100" workbookViewId="0">
      <selection activeCell="T43" sqref="T4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25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6"/>
      <c r="M4" s="96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6" t="s">
        <v>2</v>
      </c>
      <c r="M5" s="96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91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4966.3999999999996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4"/>
      <c r="B11" s="97">
        <f>$M$9</f>
        <v>4966.3999999999996</v>
      </c>
      <c r="C11" s="97"/>
      <c r="D11" s="98" t="s">
        <v>128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91" t="s">
        <v>5</v>
      </c>
      <c r="G16" s="104" t="s">
        <v>92</v>
      </c>
      <c r="H16" s="104"/>
      <c r="I16" s="91" t="s">
        <v>12</v>
      </c>
      <c r="J16" s="17">
        <v>2</v>
      </c>
      <c r="K16" s="91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91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1</v>
      </c>
      <c r="E24" s="91" t="s">
        <v>28</v>
      </c>
      <c r="F24" s="125">
        <v>2000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91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3200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91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91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91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91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91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91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91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91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95"/>
      <c r="M36" s="129">
        <f>M25</f>
        <v>3200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91"/>
      <c r="I37" s="91"/>
      <c r="J37" s="29"/>
      <c r="K37" s="6"/>
      <c r="L37" s="92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2" t="s">
        <v>32</v>
      </c>
      <c r="M39" s="125">
        <f>J35*J36</f>
        <v>1542.4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2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2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95"/>
      <c r="F42" s="136">
        <v>0</v>
      </c>
      <c r="G42" s="137"/>
      <c r="H42" s="92"/>
      <c r="I42" s="92"/>
      <c r="J42" s="92"/>
      <c r="K42" s="6" t="s">
        <v>46</v>
      </c>
      <c r="L42" s="95"/>
      <c r="M42" s="106">
        <f>SUM(M36+M38+M39)+M40+M41</f>
        <v>4966.3999999999996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95"/>
      <c r="F43" s="138">
        <v>0</v>
      </c>
      <c r="G43" s="139"/>
      <c r="H43" s="92"/>
      <c r="I43" s="92"/>
      <c r="J43" s="92"/>
      <c r="K43" s="6" t="s">
        <v>48</v>
      </c>
      <c r="L43" s="95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95"/>
      <c r="F44" s="142">
        <f>SUM(F42:G43)</f>
        <v>0</v>
      </c>
      <c r="G44" s="143"/>
      <c r="H44" s="92"/>
      <c r="I44" s="92"/>
      <c r="J44" s="92"/>
      <c r="K44" s="6"/>
      <c r="L44" s="95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95"/>
      <c r="F45" s="138">
        <v>0</v>
      </c>
      <c r="G45" s="139"/>
      <c r="H45" s="92"/>
      <c r="I45" s="92"/>
      <c r="J45" s="92"/>
      <c r="K45" s="6"/>
      <c r="L45" s="95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95"/>
      <c r="F46" s="142">
        <f>SUM(F44:G45)</f>
        <v>0</v>
      </c>
      <c r="G46" s="143"/>
      <c r="H46" s="92"/>
      <c r="I46" s="92"/>
      <c r="J46" s="92"/>
      <c r="K46" s="6"/>
      <c r="L46" s="95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95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95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95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95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95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95"/>
      <c r="F52" s="146">
        <f>+M42-F51</f>
        <v>4966.3999999999996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4966.3999999999996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91"/>
      <c r="C55" s="91"/>
      <c r="D55" s="91"/>
      <c r="E55" s="91"/>
      <c r="F55" s="91"/>
      <c r="G55" s="91"/>
      <c r="H55" s="6"/>
      <c r="I55" s="91"/>
      <c r="J55" s="91"/>
      <c r="K55" s="91"/>
      <c r="L55" s="91"/>
      <c r="M55" s="91"/>
      <c r="N55" s="93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137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74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zoomScaleNormal="100" workbookViewId="0">
      <selection activeCell="F23" sqref="F23:G2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16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5" t="s">
        <v>2</v>
      </c>
      <c r="M5" s="8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86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3040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8"/>
      <c r="B11" s="97">
        <f>$M$9</f>
        <v>3040</v>
      </c>
      <c r="C11" s="97"/>
      <c r="D11" s="98" t="s">
        <v>124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31</v>
      </c>
      <c r="F16" s="86" t="s">
        <v>5</v>
      </c>
      <c r="G16" s="104" t="s">
        <v>67</v>
      </c>
      <c r="H16" s="104"/>
      <c r="I16" s="86" t="s">
        <v>12</v>
      </c>
      <c r="J16" s="17">
        <v>2</v>
      </c>
      <c r="K16" s="86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86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86" t="s">
        <v>28</v>
      </c>
      <c r="F24" s="125">
        <v>1200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86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3040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86" t="s">
        <v>28</v>
      </c>
      <c r="G27" s="104" t="s">
        <v>93</v>
      </c>
      <c r="H27" s="104"/>
      <c r="I27" s="104"/>
      <c r="J27" s="21"/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19" t="s">
        <v>93</v>
      </c>
      <c r="D28" s="119"/>
      <c r="E28" s="119"/>
      <c r="F28" s="86" t="s">
        <v>28</v>
      </c>
      <c r="G28" s="119" t="s">
        <v>33</v>
      </c>
      <c r="H28" s="119"/>
      <c r="I28" s="119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/>
      <c r="D29" s="119"/>
      <c r="E29" s="119"/>
      <c r="F29" s="86"/>
      <c r="G29" s="119"/>
      <c r="H29" s="119"/>
      <c r="I29" s="119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86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86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86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86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86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86" t="s">
        <v>28</v>
      </c>
      <c r="G35" s="105"/>
      <c r="H35" s="105"/>
      <c r="I35" s="105"/>
      <c r="J35" s="26">
        <f>J27+J28+J29+J30+J31+J32+J34</f>
        <v>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9"/>
      <c r="M36" s="129">
        <f>M25</f>
        <v>3040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86"/>
      <c r="I37" s="86"/>
      <c r="J37" s="29"/>
      <c r="K37" s="6"/>
      <c r="L37" s="9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/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0" t="s">
        <v>32</v>
      </c>
      <c r="M39" s="125">
        <f>J35*J36</f>
        <v>0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9"/>
      <c r="F42" s="136">
        <v>0</v>
      </c>
      <c r="G42" s="137"/>
      <c r="H42" s="90"/>
      <c r="I42" s="90"/>
      <c r="J42" s="90"/>
      <c r="K42" s="6" t="s">
        <v>46</v>
      </c>
      <c r="L42" s="89"/>
      <c r="M42" s="106">
        <f>SUM(M36+M38+M39)+M40+M41</f>
        <v>3040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9"/>
      <c r="F43" s="138">
        <v>0</v>
      </c>
      <c r="G43" s="139"/>
      <c r="H43" s="90"/>
      <c r="I43" s="90"/>
      <c r="J43" s="90"/>
      <c r="K43" s="6" t="s">
        <v>48</v>
      </c>
      <c r="L43" s="89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9"/>
      <c r="F44" s="142">
        <f>SUM(F42:G43)</f>
        <v>0</v>
      </c>
      <c r="G44" s="143"/>
      <c r="H44" s="90"/>
      <c r="I44" s="90"/>
      <c r="J44" s="90"/>
      <c r="K44" s="6"/>
      <c r="L44" s="89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9"/>
      <c r="F45" s="138">
        <v>0</v>
      </c>
      <c r="G45" s="139"/>
      <c r="H45" s="90"/>
      <c r="I45" s="90"/>
      <c r="J45" s="90"/>
      <c r="K45" s="6"/>
      <c r="L45" s="89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9"/>
      <c r="F46" s="142">
        <f>SUM(F44:G45)</f>
        <v>0</v>
      </c>
      <c r="G46" s="143"/>
      <c r="H46" s="90"/>
      <c r="I46" s="90"/>
      <c r="J46" s="90"/>
      <c r="K46" s="6"/>
      <c r="L46" s="89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9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9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9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9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9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9"/>
      <c r="F52" s="146">
        <f>+M42-F51</f>
        <v>3040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3040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86"/>
      <c r="C55" s="86"/>
      <c r="D55" s="86"/>
      <c r="E55" s="86"/>
      <c r="F55" s="86"/>
      <c r="G55" s="86"/>
      <c r="H55" s="6"/>
      <c r="I55" s="86"/>
      <c r="J55" s="86"/>
      <c r="K55" s="86"/>
      <c r="L55" s="86"/>
      <c r="M55" s="86"/>
      <c r="N55" s="87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119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120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zoomScaleNormal="100" workbookViewId="0">
      <selection activeCell="F51" sqref="F51:G5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15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5" t="s">
        <v>2</v>
      </c>
      <c r="M5" s="8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86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3526.4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8"/>
      <c r="B11" s="97">
        <f>$M$9</f>
        <v>3526.4</v>
      </c>
      <c r="C11" s="97"/>
      <c r="D11" s="98" t="s">
        <v>118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115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86" t="s">
        <v>5</v>
      </c>
      <c r="G16" s="104" t="s">
        <v>92</v>
      </c>
      <c r="H16" s="104"/>
      <c r="I16" s="86" t="s">
        <v>12</v>
      </c>
      <c r="J16" s="17">
        <v>2</v>
      </c>
      <c r="K16" s="86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86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1</v>
      </c>
      <c r="E24" s="86" t="s">
        <v>28</v>
      </c>
      <c r="F24" s="125">
        <v>1200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86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1840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86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50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86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86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86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86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86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86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86" t="s">
        <v>28</v>
      </c>
      <c r="G35" s="105"/>
      <c r="H35" s="105"/>
      <c r="I35" s="105"/>
      <c r="J35" s="26">
        <f>J27+J28+J29+J30+J31+J32+J34</f>
        <v>914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9"/>
      <c r="M36" s="129">
        <f>M25</f>
        <v>1840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86"/>
      <c r="I37" s="86"/>
      <c r="J37" s="29"/>
      <c r="K37" s="6"/>
      <c r="L37" s="9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0" t="s">
        <v>32</v>
      </c>
      <c r="M39" s="125">
        <f>J35*J36</f>
        <v>1462.4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9"/>
      <c r="F42" s="136">
        <v>0</v>
      </c>
      <c r="G42" s="137"/>
      <c r="H42" s="90"/>
      <c r="I42" s="90"/>
      <c r="J42" s="90"/>
      <c r="K42" s="6" t="s">
        <v>46</v>
      </c>
      <c r="L42" s="89"/>
      <c r="M42" s="106">
        <f>SUM(M36+M38+M39)+M40+M41</f>
        <v>3526.4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9"/>
      <c r="F43" s="138">
        <v>0</v>
      </c>
      <c r="G43" s="139"/>
      <c r="H43" s="90"/>
      <c r="I43" s="90"/>
      <c r="J43" s="90"/>
      <c r="K43" s="6" t="s">
        <v>48</v>
      </c>
      <c r="L43" s="89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9"/>
      <c r="F44" s="142">
        <v>0</v>
      </c>
      <c r="G44" s="143"/>
      <c r="H44" s="90"/>
      <c r="I44" s="90"/>
      <c r="J44" s="90"/>
      <c r="K44" s="6"/>
      <c r="L44" s="89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9"/>
      <c r="F45" s="138">
        <v>0</v>
      </c>
      <c r="G45" s="139"/>
      <c r="H45" s="90"/>
      <c r="I45" s="90"/>
      <c r="J45" s="90"/>
      <c r="K45" s="6"/>
      <c r="L45" s="89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9"/>
      <c r="F46" s="142">
        <f>SUM(F44:G45)</f>
        <v>0</v>
      </c>
      <c r="G46" s="143"/>
      <c r="H46" s="90"/>
      <c r="I46" s="90"/>
      <c r="J46" s="90"/>
      <c r="K46" s="6"/>
      <c r="L46" s="89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9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9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9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9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9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9"/>
      <c r="F52" s="146">
        <f>+M42-F51</f>
        <v>3526.4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3526.4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86"/>
      <c r="C55" s="86"/>
      <c r="D55" s="86"/>
      <c r="E55" s="86"/>
      <c r="F55" s="86"/>
      <c r="G55" s="86"/>
      <c r="H55" s="6"/>
      <c r="I55" s="86"/>
      <c r="J55" s="86"/>
      <c r="K55" s="86"/>
      <c r="L55" s="86"/>
      <c r="M55" s="86"/>
      <c r="N55" s="87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116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117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2" zoomScaleNormal="100" workbookViewId="0">
      <selection activeCell="H49" sqref="H4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14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5" t="s">
        <v>2</v>
      </c>
      <c r="M5" s="8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29</v>
      </c>
      <c r="K8" s="86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4726.3999999999996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8"/>
      <c r="B11" s="97">
        <f>$M$9</f>
        <v>4726.3999999999996</v>
      </c>
      <c r="C11" s="97"/>
      <c r="D11" s="98" t="s">
        <v>114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110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31</v>
      </c>
      <c r="F16" s="86" t="s">
        <v>5</v>
      </c>
      <c r="G16" s="104" t="s">
        <v>67</v>
      </c>
      <c r="H16" s="104"/>
      <c r="I16" s="86" t="s">
        <v>12</v>
      </c>
      <c r="J16" s="17">
        <v>2</v>
      </c>
      <c r="K16" s="86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86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86" t="s">
        <v>28</v>
      </c>
      <c r="F24" s="125">
        <v>1200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86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3040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111</v>
      </c>
      <c r="D27" s="104"/>
      <c r="E27" s="104"/>
      <c r="F27" s="86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50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86" t="s">
        <v>28</v>
      </c>
      <c r="G29" s="119" t="s">
        <v>111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86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86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86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86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86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86" t="s">
        <v>28</v>
      </c>
      <c r="G35" s="105"/>
      <c r="H35" s="105"/>
      <c r="I35" s="105"/>
      <c r="J35" s="26">
        <f>J27+J28+J29+J30+J31+J32+J34</f>
        <v>914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9"/>
      <c r="M36" s="129">
        <f>M25</f>
        <v>3040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86"/>
      <c r="I37" s="86"/>
      <c r="J37" s="29"/>
      <c r="K37" s="6"/>
      <c r="L37" s="9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0" t="s">
        <v>32</v>
      </c>
      <c r="M39" s="125">
        <f>J35*J36</f>
        <v>1462.4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9"/>
      <c r="F42" s="136">
        <v>0</v>
      </c>
      <c r="G42" s="137"/>
      <c r="H42" s="90"/>
      <c r="I42" s="90"/>
      <c r="J42" s="90"/>
      <c r="K42" s="6" t="s">
        <v>46</v>
      </c>
      <c r="L42" s="89"/>
      <c r="M42" s="106">
        <f>SUM(M36+M38+M39)+M40+M41</f>
        <v>4726.3999999999996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9"/>
      <c r="F43" s="138">
        <v>0</v>
      </c>
      <c r="G43" s="139"/>
      <c r="H43" s="90"/>
      <c r="I43" s="90"/>
      <c r="J43" s="90"/>
      <c r="K43" s="6" t="s">
        <v>48</v>
      </c>
      <c r="L43" s="89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9"/>
      <c r="F44" s="142">
        <f>SUM(F42:G43)</f>
        <v>0</v>
      </c>
      <c r="G44" s="143"/>
      <c r="H44" s="90"/>
      <c r="I44" s="90"/>
      <c r="J44" s="90"/>
      <c r="K44" s="6"/>
      <c r="L44" s="89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9"/>
      <c r="F45" s="138">
        <v>0</v>
      </c>
      <c r="G45" s="139"/>
      <c r="H45" s="90"/>
      <c r="I45" s="90"/>
      <c r="J45" s="90"/>
      <c r="K45" s="6"/>
      <c r="L45" s="89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9"/>
      <c r="F46" s="142">
        <f>SUM(F44:G45)</f>
        <v>0</v>
      </c>
      <c r="G46" s="143"/>
      <c r="H46" s="90"/>
      <c r="I46" s="90"/>
      <c r="J46" s="90"/>
      <c r="K46" s="6"/>
      <c r="L46" s="89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9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9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9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9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9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9"/>
      <c r="F52" s="146">
        <f>+M42-F51</f>
        <v>4726.3999999999996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4726.3999999999996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86"/>
      <c r="C55" s="86"/>
      <c r="D55" s="86"/>
      <c r="E55" s="86"/>
      <c r="F55" s="86"/>
      <c r="G55" s="86"/>
      <c r="H55" s="6"/>
      <c r="I55" s="86"/>
      <c r="J55" s="86"/>
      <c r="K55" s="86"/>
      <c r="L55" s="86"/>
      <c r="M55" s="86"/>
      <c r="N55" s="87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112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113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B31"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13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4"/>
      <c r="M4" s="84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4" t="s">
        <v>2</v>
      </c>
      <c r="M5" s="84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26</v>
      </c>
      <c r="K8" s="79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640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2"/>
      <c r="B11" s="97">
        <f>$M$9</f>
        <v>640</v>
      </c>
      <c r="C11" s="97"/>
      <c r="D11" s="98" t="s">
        <v>106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99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30</v>
      </c>
      <c r="F16" s="79" t="s">
        <v>5</v>
      </c>
      <c r="G16" s="104" t="s">
        <v>67</v>
      </c>
      <c r="H16" s="104"/>
      <c r="I16" s="79" t="s">
        <v>12</v>
      </c>
      <c r="J16" s="17">
        <v>30</v>
      </c>
      <c r="K16" s="79" t="s">
        <v>13</v>
      </c>
      <c r="L16" s="104" t="s">
        <v>67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79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0</v>
      </c>
      <c r="E24" s="79" t="s">
        <v>28</v>
      </c>
      <c r="F24" s="125">
        <v>1200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79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640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79" t="s">
        <v>28</v>
      </c>
      <c r="G27" s="104" t="s">
        <v>100</v>
      </c>
      <c r="H27" s="104"/>
      <c r="I27" s="104"/>
      <c r="J27" s="21"/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100</v>
      </c>
      <c r="D28" s="104"/>
      <c r="E28" s="104"/>
      <c r="F28" s="23" t="s">
        <v>28</v>
      </c>
      <c r="G28" s="119" t="s">
        <v>33</v>
      </c>
      <c r="H28" s="119"/>
      <c r="I28" s="119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/>
      <c r="D29" s="119"/>
      <c r="E29" s="119"/>
      <c r="F29" s="79" t="s">
        <v>28</v>
      </c>
      <c r="G29" s="119"/>
      <c r="H29" s="119"/>
      <c r="I29" s="119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79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79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79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79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79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79" t="s">
        <v>28</v>
      </c>
      <c r="G35" s="105"/>
      <c r="H35" s="105"/>
      <c r="I35" s="105"/>
      <c r="J35" s="26">
        <f>J27+J28+J29+J30+J31+J32+J34</f>
        <v>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3"/>
      <c r="M36" s="129">
        <f>M25</f>
        <v>640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79"/>
      <c r="I37" s="79"/>
      <c r="J37" s="29"/>
      <c r="K37" s="6"/>
      <c r="L37" s="8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v>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80" t="s">
        <v>32</v>
      </c>
      <c r="M39" s="125">
        <f>J35*J36</f>
        <v>0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8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8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3"/>
      <c r="F42" s="136">
        <v>0</v>
      </c>
      <c r="G42" s="137"/>
      <c r="H42" s="80"/>
      <c r="I42" s="80"/>
      <c r="J42" s="80"/>
      <c r="K42" s="6" t="s">
        <v>46</v>
      </c>
      <c r="L42" s="83"/>
      <c r="M42" s="106">
        <f>SUM(M36+M38+M39)+M40+M41</f>
        <v>640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3"/>
      <c r="F43" s="138">
        <v>0</v>
      </c>
      <c r="G43" s="139"/>
      <c r="H43" s="80"/>
      <c r="I43" s="80"/>
      <c r="J43" s="80"/>
      <c r="K43" s="6" t="s">
        <v>48</v>
      </c>
      <c r="L43" s="83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3"/>
      <c r="F44" s="142">
        <f>SUM(F42:G43)</f>
        <v>0</v>
      </c>
      <c r="G44" s="143"/>
      <c r="H44" s="80"/>
      <c r="I44" s="80"/>
      <c r="J44" s="80"/>
      <c r="K44" s="6"/>
      <c r="L44" s="83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3"/>
      <c r="F45" s="138">
        <v>0</v>
      </c>
      <c r="G45" s="139"/>
      <c r="H45" s="80"/>
      <c r="I45" s="80"/>
      <c r="J45" s="80"/>
      <c r="K45" s="6"/>
      <c r="L45" s="83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3"/>
      <c r="F46" s="142">
        <f>SUM(F44:G45)</f>
        <v>0</v>
      </c>
      <c r="G46" s="143"/>
      <c r="H46" s="80"/>
      <c r="I46" s="80"/>
      <c r="J46" s="80"/>
      <c r="K46" s="6"/>
      <c r="L46" s="83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3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3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3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3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3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3"/>
      <c r="F52" s="146">
        <f>+M42-F51</f>
        <v>640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640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79"/>
      <c r="C55" s="79"/>
      <c r="D55" s="79"/>
      <c r="E55" s="79"/>
      <c r="F55" s="79"/>
      <c r="G55" s="79"/>
      <c r="H55" s="6"/>
      <c r="I55" s="79"/>
      <c r="J55" s="79"/>
      <c r="K55" s="79"/>
      <c r="L55" s="79"/>
      <c r="M55" s="79"/>
      <c r="N55" s="81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108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107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B43" zoomScaleNormal="100" workbookViewId="0">
      <selection activeCell="R50" sqref="R5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12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4"/>
      <c r="M4" s="84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4" t="s">
        <v>2</v>
      </c>
      <c r="M5" s="84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26</v>
      </c>
      <c r="K8" s="79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880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2"/>
      <c r="B11" s="97">
        <f>$M$9</f>
        <v>880</v>
      </c>
      <c r="C11" s="97"/>
      <c r="D11" s="98" t="s">
        <v>105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99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30</v>
      </c>
      <c r="F16" s="79" t="s">
        <v>5</v>
      </c>
      <c r="G16" s="104" t="s">
        <v>67</v>
      </c>
      <c r="H16" s="104"/>
      <c r="I16" s="79" t="s">
        <v>12</v>
      </c>
      <c r="J16" s="17">
        <v>30</v>
      </c>
      <c r="K16" s="79" t="s">
        <v>13</v>
      </c>
      <c r="L16" s="104" t="s">
        <v>67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79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0</v>
      </c>
      <c r="E24" s="79" t="s">
        <v>28</v>
      </c>
      <c r="F24" s="125">
        <v>1280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79" t="s">
        <v>28</v>
      </c>
      <c r="F25" s="125">
        <v>880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880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79" t="s">
        <v>28</v>
      </c>
      <c r="G27" s="104" t="s">
        <v>100</v>
      </c>
      <c r="H27" s="104"/>
      <c r="I27" s="104"/>
      <c r="J27" s="21"/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100</v>
      </c>
      <c r="D28" s="104"/>
      <c r="E28" s="104"/>
      <c r="F28" s="23" t="s">
        <v>28</v>
      </c>
      <c r="G28" s="119" t="s">
        <v>33</v>
      </c>
      <c r="H28" s="119"/>
      <c r="I28" s="119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/>
      <c r="D29" s="119"/>
      <c r="E29" s="119"/>
      <c r="F29" s="79" t="s">
        <v>28</v>
      </c>
      <c r="G29" s="119"/>
      <c r="H29" s="119"/>
      <c r="I29" s="119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79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79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79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79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79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79" t="s">
        <v>28</v>
      </c>
      <c r="G35" s="105"/>
      <c r="H35" s="105"/>
      <c r="I35" s="105"/>
      <c r="J35" s="26">
        <f>J27+J28+J29+J30+J31+J32+J34</f>
        <v>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3"/>
      <c r="M36" s="129">
        <f>M25</f>
        <v>880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79"/>
      <c r="I37" s="79"/>
      <c r="J37" s="29"/>
      <c r="K37" s="6"/>
      <c r="L37" s="8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v>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80" t="s">
        <v>32</v>
      </c>
      <c r="M39" s="125">
        <f>J35*J36</f>
        <v>0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8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8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3"/>
      <c r="F42" s="136">
        <v>0</v>
      </c>
      <c r="G42" s="137"/>
      <c r="H42" s="80"/>
      <c r="I42" s="80"/>
      <c r="J42" s="80"/>
      <c r="K42" s="6" t="s">
        <v>46</v>
      </c>
      <c r="L42" s="83"/>
      <c r="M42" s="106">
        <f>SUM(M36+M38+M39)+M40+M41</f>
        <v>880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3"/>
      <c r="F43" s="138">
        <v>0</v>
      </c>
      <c r="G43" s="139"/>
      <c r="H43" s="80"/>
      <c r="I43" s="80"/>
      <c r="J43" s="80"/>
      <c r="K43" s="6" t="s">
        <v>48</v>
      </c>
      <c r="L43" s="83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3"/>
      <c r="F44" s="142">
        <f>SUM(F42:G43)</f>
        <v>0</v>
      </c>
      <c r="G44" s="143"/>
      <c r="H44" s="80"/>
      <c r="I44" s="80"/>
      <c r="J44" s="80"/>
      <c r="K44" s="6"/>
      <c r="L44" s="83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3"/>
      <c r="F45" s="138">
        <v>0</v>
      </c>
      <c r="G45" s="139"/>
      <c r="H45" s="80"/>
      <c r="I45" s="80"/>
      <c r="J45" s="80"/>
      <c r="K45" s="6"/>
      <c r="L45" s="83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3"/>
      <c r="F46" s="142">
        <f>SUM(F44:G45)</f>
        <v>0</v>
      </c>
      <c r="G46" s="143"/>
      <c r="H46" s="80"/>
      <c r="I46" s="80"/>
      <c r="J46" s="80"/>
      <c r="K46" s="6"/>
      <c r="L46" s="83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3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3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3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3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3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3"/>
      <c r="F52" s="146">
        <f>+M42-F51</f>
        <v>880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880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79"/>
      <c r="C55" s="79"/>
      <c r="D55" s="79"/>
      <c r="E55" s="79"/>
      <c r="F55" s="79"/>
      <c r="G55" s="79"/>
      <c r="H55" s="6"/>
      <c r="I55" s="79"/>
      <c r="J55" s="79"/>
      <c r="K55" s="79"/>
      <c r="L55" s="79"/>
      <c r="M55" s="79"/>
      <c r="N55" s="81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109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104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B31"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11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4"/>
      <c r="M4" s="84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4" t="s">
        <v>2</v>
      </c>
      <c r="M5" s="84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26</v>
      </c>
      <c r="K8" s="79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1157.5999999999999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2"/>
      <c r="B11" s="97">
        <f>$M$9</f>
        <v>1157.5999999999999</v>
      </c>
      <c r="C11" s="97"/>
      <c r="D11" s="98" t="s">
        <v>103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99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30</v>
      </c>
      <c r="F16" s="79" t="s">
        <v>5</v>
      </c>
      <c r="G16" s="104" t="s">
        <v>67</v>
      </c>
      <c r="H16" s="104"/>
      <c r="I16" s="79" t="s">
        <v>12</v>
      </c>
      <c r="J16" s="17">
        <v>30</v>
      </c>
      <c r="K16" s="79" t="s">
        <v>13</v>
      </c>
      <c r="L16" s="104" t="s">
        <v>67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79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0</v>
      </c>
      <c r="E24" s="79" t="s">
        <v>28</v>
      </c>
      <c r="F24" s="125">
        <v>1280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79" t="s">
        <v>28</v>
      </c>
      <c r="F25" s="125">
        <v>880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880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79" t="s">
        <v>28</v>
      </c>
      <c r="G27" s="104" t="s">
        <v>100</v>
      </c>
      <c r="H27" s="104"/>
      <c r="I27" s="104"/>
      <c r="J27" s="21">
        <v>68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100</v>
      </c>
      <c r="D28" s="104"/>
      <c r="E28" s="104"/>
      <c r="F28" s="23" t="s">
        <v>28</v>
      </c>
      <c r="G28" s="119" t="s">
        <v>33</v>
      </c>
      <c r="H28" s="119"/>
      <c r="I28" s="119"/>
      <c r="J28" s="21">
        <v>68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/>
      <c r="D29" s="119"/>
      <c r="E29" s="119"/>
      <c r="F29" s="79" t="s">
        <v>28</v>
      </c>
      <c r="G29" s="119"/>
      <c r="H29" s="119"/>
      <c r="I29" s="119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79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79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79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79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79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79" t="s">
        <v>28</v>
      </c>
      <c r="G35" s="105"/>
      <c r="H35" s="105"/>
      <c r="I35" s="105"/>
      <c r="J35" s="26">
        <f>J27+J28+J29+J30+J31+J32+J34</f>
        <v>136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3"/>
      <c r="M36" s="129">
        <f>M25</f>
        <v>880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79"/>
      <c r="I37" s="79"/>
      <c r="J37" s="29"/>
      <c r="K37" s="6"/>
      <c r="L37" s="8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30+30</f>
        <v>60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80" t="s">
        <v>32</v>
      </c>
      <c r="M39" s="125">
        <f>J35*J36</f>
        <v>217.60000000000002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8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8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3"/>
      <c r="F42" s="136">
        <v>0</v>
      </c>
      <c r="G42" s="137"/>
      <c r="H42" s="80"/>
      <c r="I42" s="80"/>
      <c r="J42" s="80"/>
      <c r="K42" s="6" t="s">
        <v>46</v>
      </c>
      <c r="L42" s="83"/>
      <c r="M42" s="106">
        <f>SUM(M36+M38+M39)+M40+M41</f>
        <v>1157.5999999999999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3"/>
      <c r="F43" s="138">
        <v>0</v>
      </c>
      <c r="G43" s="139"/>
      <c r="H43" s="80"/>
      <c r="I43" s="80"/>
      <c r="J43" s="80"/>
      <c r="K43" s="6" t="s">
        <v>48</v>
      </c>
      <c r="L43" s="83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3"/>
      <c r="F44" s="142">
        <f>SUM(F42:G43)</f>
        <v>0</v>
      </c>
      <c r="G44" s="143"/>
      <c r="H44" s="80"/>
      <c r="I44" s="80"/>
      <c r="J44" s="80"/>
      <c r="K44" s="6"/>
      <c r="L44" s="83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3"/>
      <c r="F45" s="138">
        <v>0</v>
      </c>
      <c r="G45" s="139"/>
      <c r="H45" s="80"/>
      <c r="I45" s="80"/>
      <c r="J45" s="80"/>
      <c r="K45" s="6"/>
      <c r="L45" s="83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3"/>
      <c r="F46" s="142">
        <f>SUM(F44:G45)</f>
        <v>0</v>
      </c>
      <c r="G46" s="143"/>
      <c r="H46" s="80"/>
      <c r="I46" s="80"/>
      <c r="J46" s="80"/>
      <c r="K46" s="6"/>
      <c r="L46" s="83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3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3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3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3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3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3"/>
      <c r="F52" s="146">
        <f>+M42-F51</f>
        <v>1157.5999999999999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1157.5999999999999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79"/>
      <c r="C55" s="79"/>
      <c r="D55" s="79"/>
      <c r="E55" s="79"/>
      <c r="F55" s="79"/>
      <c r="G55" s="79"/>
      <c r="H55" s="6"/>
      <c r="I55" s="79"/>
      <c r="J55" s="79"/>
      <c r="K55" s="79"/>
      <c r="L55" s="79"/>
      <c r="M55" s="79"/>
      <c r="N55" s="81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101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102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4"/>
  <sheetViews>
    <sheetView topLeftCell="B14" zoomScaleNormal="100" workbookViewId="0">
      <selection activeCell="P38" sqref="P38:Q3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10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8"/>
      <c r="M4" s="78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8" t="s">
        <v>2</v>
      </c>
      <c r="M5" s="78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26</v>
      </c>
      <c r="K8" s="73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5952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6"/>
      <c r="B11" s="97">
        <f>$M$9</f>
        <v>5952</v>
      </c>
      <c r="C11" s="97"/>
      <c r="D11" s="98" t="s">
        <v>97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98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29</v>
      </c>
      <c r="F16" s="73" t="s">
        <v>5</v>
      </c>
      <c r="G16" s="104" t="s">
        <v>67</v>
      </c>
      <c r="H16" s="104"/>
      <c r="I16" s="73" t="s">
        <v>12</v>
      </c>
      <c r="J16" s="17">
        <v>2</v>
      </c>
      <c r="K16" s="73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73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4</v>
      </c>
      <c r="E24" s="73" t="s">
        <v>28</v>
      </c>
      <c r="F24" s="125">
        <v>1120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73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5120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73" t="s">
        <v>28</v>
      </c>
      <c r="G27" s="104" t="s">
        <v>75</v>
      </c>
      <c r="H27" s="104"/>
      <c r="I27" s="104"/>
      <c r="J27" s="21">
        <v>210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19" t="s">
        <v>78</v>
      </c>
      <c r="D28" s="119"/>
      <c r="E28" s="119"/>
      <c r="F28" s="23" t="s">
        <v>28</v>
      </c>
      <c r="G28" s="119" t="s">
        <v>78</v>
      </c>
      <c r="H28" s="119"/>
      <c r="I28" s="119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75</v>
      </c>
      <c r="D29" s="119"/>
      <c r="E29" s="119"/>
      <c r="F29" s="73" t="s">
        <v>28</v>
      </c>
      <c r="G29" s="119" t="s">
        <v>33</v>
      </c>
      <c r="H29" s="119"/>
      <c r="I29" s="119"/>
      <c r="J29" s="24">
        <v>210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73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73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73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73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73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73" t="s">
        <v>28</v>
      </c>
      <c r="G35" s="105"/>
      <c r="H35" s="105"/>
      <c r="I35" s="105"/>
      <c r="J35" s="26">
        <f>J27+J28+J29+J30+J31+J32+J34</f>
        <v>520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77"/>
      <c r="M36" s="129">
        <f>M25</f>
        <v>5120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73"/>
      <c r="I37" s="73"/>
      <c r="J37" s="29"/>
      <c r="K37" s="6"/>
      <c r="L37" s="74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v>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74" t="s">
        <v>32</v>
      </c>
      <c r="M39" s="125">
        <f>J35*J36</f>
        <v>832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74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74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77"/>
      <c r="F42" s="136">
        <v>0</v>
      </c>
      <c r="G42" s="137"/>
      <c r="H42" s="74"/>
      <c r="I42" s="74"/>
      <c r="J42" s="74"/>
      <c r="K42" s="6" t="s">
        <v>46</v>
      </c>
      <c r="L42" s="77"/>
      <c r="M42" s="106">
        <f>SUM(M36+M38+M39)+M40+M41</f>
        <v>5952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77"/>
      <c r="F43" s="138">
        <v>0</v>
      </c>
      <c r="G43" s="139"/>
      <c r="H43" s="74"/>
      <c r="I43" s="74"/>
      <c r="J43" s="74"/>
      <c r="K43" s="6" t="s">
        <v>48</v>
      </c>
      <c r="L43" s="77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77"/>
      <c r="F44" s="142">
        <f>SUM(F42:G43)</f>
        <v>0</v>
      </c>
      <c r="G44" s="143"/>
      <c r="H44" s="74"/>
      <c r="I44" s="74"/>
      <c r="J44" s="74"/>
      <c r="K44" s="6"/>
      <c r="L44" s="77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77"/>
      <c r="F45" s="138">
        <v>0</v>
      </c>
      <c r="G45" s="139"/>
      <c r="H45" s="74"/>
      <c r="I45" s="74"/>
      <c r="J45" s="74"/>
      <c r="K45" s="6"/>
      <c r="L45" s="77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77"/>
      <c r="F46" s="142">
        <f>SUM(F44:G45)</f>
        <v>0</v>
      </c>
      <c r="G46" s="143"/>
      <c r="H46" s="74"/>
      <c r="I46" s="74"/>
      <c r="J46" s="74"/>
      <c r="K46" s="6"/>
      <c r="L46" s="77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77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77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77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77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77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77"/>
      <c r="F52" s="146">
        <f>+M42-F51</f>
        <v>5952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5952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73"/>
      <c r="C55" s="73"/>
      <c r="D55" s="73"/>
      <c r="E55" s="73"/>
      <c r="F55" s="73"/>
      <c r="G55" s="73"/>
      <c r="H55" s="6"/>
      <c r="I55" s="73"/>
      <c r="J55" s="73"/>
      <c r="K55" s="73"/>
      <c r="L55" s="73"/>
      <c r="M55" s="73"/>
      <c r="N55" s="7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76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79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zoomScaleNormal="100" workbookViewId="0">
      <selection activeCell="M38" sqref="M38:N3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9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8"/>
      <c r="M4" s="78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8" t="s">
        <v>2</v>
      </c>
      <c r="M5" s="78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26</v>
      </c>
      <c r="K8" s="73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7716.4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6"/>
      <c r="B11" s="97">
        <f>$M$9</f>
        <v>7716.4</v>
      </c>
      <c r="C11" s="97"/>
      <c r="D11" s="98" t="s">
        <v>96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91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73" t="s">
        <v>5</v>
      </c>
      <c r="G16" s="104" t="s">
        <v>92</v>
      </c>
      <c r="H16" s="104"/>
      <c r="I16" s="73" t="s">
        <v>12</v>
      </c>
      <c r="J16" s="17">
        <v>3</v>
      </c>
      <c r="K16" s="73" t="s">
        <v>13</v>
      </c>
      <c r="L16" s="104" t="s">
        <v>92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73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73" t="s">
        <v>28</v>
      </c>
      <c r="F24" s="125">
        <v>2000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73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5200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73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93</v>
      </c>
      <c r="D29" s="104"/>
      <c r="E29" s="104"/>
      <c r="F29" s="23" t="s">
        <v>28</v>
      </c>
      <c r="G29" s="104" t="s">
        <v>33</v>
      </c>
      <c r="H29" s="104"/>
      <c r="I29" s="104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/>
      <c r="D30" s="104"/>
      <c r="E30" s="104"/>
      <c r="F30" s="73" t="s">
        <v>28</v>
      </c>
      <c r="G30" s="104"/>
      <c r="H30" s="104"/>
      <c r="I30" s="104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73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73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73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73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73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77"/>
      <c r="M36" s="129">
        <f>M25</f>
        <v>5200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73"/>
      <c r="I37" s="73"/>
      <c r="J37" s="29"/>
      <c r="K37" s="6"/>
      <c r="L37" s="74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74" t="s">
        <v>32</v>
      </c>
      <c r="M39" s="125">
        <f>J35*J36</f>
        <v>1542.4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74" t="s">
        <v>43</v>
      </c>
      <c r="M40" s="125">
        <f>3*250</f>
        <v>750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74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77"/>
      <c r="F42" s="136">
        <v>0</v>
      </c>
      <c r="G42" s="137"/>
      <c r="H42" s="74"/>
      <c r="I42" s="74"/>
      <c r="J42" s="74"/>
      <c r="K42" s="6" t="s">
        <v>46</v>
      </c>
      <c r="L42" s="77"/>
      <c r="M42" s="106">
        <f>SUM(M36+M38+M39)+M40+M41</f>
        <v>7716.4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77"/>
      <c r="F43" s="138">
        <v>0</v>
      </c>
      <c r="G43" s="139"/>
      <c r="H43" s="74"/>
      <c r="I43" s="74"/>
      <c r="J43" s="74"/>
      <c r="K43" s="6" t="s">
        <v>48</v>
      </c>
      <c r="L43" s="77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77"/>
      <c r="F44" s="142">
        <f>SUM(F42:G43)</f>
        <v>0</v>
      </c>
      <c r="G44" s="143"/>
      <c r="H44" s="74"/>
      <c r="I44" s="74"/>
      <c r="J44" s="74"/>
      <c r="K44" s="6"/>
      <c r="L44" s="77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77"/>
      <c r="F45" s="138">
        <v>0</v>
      </c>
      <c r="G45" s="139"/>
      <c r="H45" s="74"/>
      <c r="I45" s="74"/>
      <c r="J45" s="74"/>
      <c r="K45" s="6"/>
      <c r="L45" s="77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77"/>
      <c r="F46" s="142">
        <f>SUM(F44:G45)</f>
        <v>0</v>
      </c>
      <c r="G46" s="143"/>
      <c r="H46" s="74"/>
      <c r="I46" s="74"/>
      <c r="J46" s="74"/>
      <c r="K46" s="6"/>
      <c r="L46" s="77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77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77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77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77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77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77"/>
      <c r="F52" s="146">
        <f>+M42-F51</f>
        <v>7716.4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7716.4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73"/>
      <c r="C55" s="73"/>
      <c r="D55" s="73"/>
      <c r="E55" s="73"/>
      <c r="F55" s="73"/>
      <c r="G55" s="73"/>
      <c r="H55" s="6"/>
      <c r="I55" s="73"/>
      <c r="J55" s="73"/>
      <c r="K55" s="73"/>
      <c r="L55" s="73"/>
      <c r="M55" s="73"/>
      <c r="N55" s="7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94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95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31" zoomScaleNormal="100" workbookViewId="0">
      <selection activeCell="W20" sqref="W2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8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7"/>
      <c r="M4" s="67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7" t="s">
        <v>2</v>
      </c>
      <c r="M5" s="67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68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10400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70"/>
      <c r="B11" s="97">
        <f>$M$9</f>
        <v>10400</v>
      </c>
      <c r="C11" s="97"/>
      <c r="D11" s="98" t="s">
        <v>90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88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28</v>
      </c>
      <c r="F16" s="68" t="s">
        <v>5</v>
      </c>
      <c r="G16" s="104" t="s">
        <v>67</v>
      </c>
      <c r="H16" s="104"/>
      <c r="I16" s="68" t="s">
        <v>12</v>
      </c>
      <c r="J16" s="17">
        <v>30</v>
      </c>
      <c r="K16" s="68" t="s">
        <v>13</v>
      </c>
      <c r="L16" s="104" t="s">
        <v>67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68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68" t="s">
        <v>28</v>
      </c>
      <c r="F24" s="125">
        <v>2800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68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6800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68" t="s">
        <v>28</v>
      </c>
      <c r="G27" s="104" t="s">
        <v>34</v>
      </c>
      <c r="H27" s="104"/>
      <c r="I27" s="104"/>
      <c r="J27" s="21">
        <v>110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34</v>
      </c>
      <c r="D28" s="104"/>
      <c r="E28" s="104"/>
      <c r="F28" s="23" t="s">
        <v>28</v>
      </c>
      <c r="G28" s="104" t="s">
        <v>89</v>
      </c>
      <c r="H28" s="104"/>
      <c r="I28" s="104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89</v>
      </c>
      <c r="D29" s="104"/>
      <c r="E29" s="104"/>
      <c r="F29" s="23" t="s">
        <v>28</v>
      </c>
      <c r="G29" s="104" t="s">
        <v>34</v>
      </c>
      <c r="H29" s="104"/>
      <c r="I29" s="104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 t="s">
        <v>34</v>
      </c>
      <c r="D30" s="104"/>
      <c r="E30" s="104"/>
      <c r="F30" s="68" t="s">
        <v>28</v>
      </c>
      <c r="G30" s="104" t="s">
        <v>33</v>
      </c>
      <c r="H30" s="104"/>
      <c r="I30" s="104"/>
      <c r="J30" s="24">
        <v>110</v>
      </c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68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68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68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68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68" t="s">
        <v>28</v>
      </c>
      <c r="G35" s="105"/>
      <c r="H35" s="105"/>
      <c r="I35" s="105"/>
      <c r="J35" s="26">
        <f>J27+J28+J29+J30+J31+J32+J34</f>
        <v>220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71"/>
      <c r="M36" s="129">
        <f>M25</f>
        <v>6800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68"/>
      <c r="I37" s="68"/>
      <c r="J37" s="29"/>
      <c r="K37" s="6"/>
      <c r="L37" s="72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249+249</f>
        <v>498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72" t="s">
        <v>32</v>
      </c>
      <c r="M39" s="125">
        <f>J35*J36</f>
        <v>352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72" t="s">
        <v>43</v>
      </c>
      <c r="M40" s="125">
        <f>3*250</f>
        <v>750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72" t="s">
        <v>44</v>
      </c>
      <c r="M41" s="125">
        <f>8*250</f>
        <v>2000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71"/>
      <c r="F42" s="136">
        <v>0</v>
      </c>
      <c r="G42" s="137"/>
      <c r="H42" s="72"/>
      <c r="I42" s="72"/>
      <c r="J42" s="72"/>
      <c r="K42" s="6" t="s">
        <v>46</v>
      </c>
      <c r="L42" s="71"/>
      <c r="M42" s="106">
        <f>SUM(M36+M38+M39)+M40+M41</f>
        <v>10400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71"/>
      <c r="F43" s="138">
        <v>0</v>
      </c>
      <c r="G43" s="139"/>
      <c r="H43" s="72"/>
      <c r="I43" s="72"/>
      <c r="J43" s="72"/>
      <c r="K43" s="6" t="s">
        <v>48</v>
      </c>
      <c r="L43" s="71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71"/>
      <c r="F44" s="142">
        <f>SUM(F42:G43)</f>
        <v>0</v>
      </c>
      <c r="G44" s="143"/>
      <c r="H44" s="72"/>
      <c r="I44" s="72"/>
      <c r="J44" s="72"/>
      <c r="K44" s="6"/>
      <c r="L44" s="71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71"/>
      <c r="F45" s="138">
        <v>0</v>
      </c>
      <c r="G45" s="139"/>
      <c r="H45" s="72"/>
      <c r="I45" s="72"/>
      <c r="J45" s="72"/>
      <c r="K45" s="6"/>
      <c r="L45" s="71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71"/>
      <c r="F46" s="142">
        <f>SUM(F44:G45)</f>
        <v>0</v>
      </c>
      <c r="G46" s="143"/>
      <c r="H46" s="72"/>
      <c r="I46" s="72"/>
      <c r="J46" s="72"/>
      <c r="K46" s="6"/>
      <c r="L46" s="71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71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71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71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71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71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71"/>
      <c r="F52" s="146">
        <f>+M42-F51</f>
        <v>10400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10400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68"/>
      <c r="C55" s="68"/>
      <c r="D55" s="68"/>
      <c r="E55" s="68"/>
      <c r="F55" s="68"/>
      <c r="G55" s="68"/>
      <c r="H55" s="6"/>
      <c r="I55" s="68"/>
      <c r="J55" s="68"/>
      <c r="K55" s="68"/>
      <c r="L55" s="68"/>
      <c r="M55" s="68"/>
      <c r="N55" s="69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61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63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34" zoomScaleNormal="100" workbookViewId="0">
      <selection activeCell="I48" sqref="I4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7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6"/>
      <c r="M4" s="66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6" t="s">
        <v>2</v>
      </c>
      <c r="M5" s="66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61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3386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64"/>
      <c r="B11" s="97">
        <f>$M$9</f>
        <v>3386</v>
      </c>
      <c r="C11" s="97"/>
      <c r="D11" s="98" t="s">
        <v>84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85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25</v>
      </c>
      <c r="F16" s="61" t="s">
        <v>5</v>
      </c>
      <c r="G16" s="104" t="s">
        <v>67</v>
      </c>
      <c r="H16" s="104"/>
      <c r="I16" s="61" t="s">
        <v>12</v>
      </c>
      <c r="J16" s="17">
        <v>26</v>
      </c>
      <c r="K16" s="61" t="s">
        <v>13</v>
      </c>
      <c r="L16" s="104" t="s">
        <v>67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61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/>
      <c r="E24" s="61" t="s">
        <v>28</v>
      </c>
      <c r="F24" s="125">
        <v>1120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61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640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61" t="s">
        <v>28</v>
      </c>
      <c r="G27" s="104" t="s">
        <v>34</v>
      </c>
      <c r="H27" s="104"/>
      <c r="I27" s="104"/>
      <c r="J27" s="21">
        <v>110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34</v>
      </c>
      <c r="D28" s="104"/>
      <c r="E28" s="104"/>
      <c r="F28" s="23" t="s">
        <v>28</v>
      </c>
      <c r="G28" s="104" t="s">
        <v>33</v>
      </c>
      <c r="H28" s="104"/>
      <c r="I28" s="104"/>
      <c r="J28" s="21">
        <v>110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33</v>
      </c>
      <c r="D29" s="104"/>
      <c r="E29" s="104"/>
      <c r="F29" s="61" t="s">
        <v>28</v>
      </c>
      <c r="G29" s="104" t="s">
        <v>34</v>
      </c>
      <c r="H29" s="104"/>
      <c r="I29" s="104"/>
      <c r="J29" s="24">
        <v>110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 t="s">
        <v>34</v>
      </c>
      <c r="D30" s="104"/>
      <c r="E30" s="104"/>
      <c r="F30" s="23" t="s">
        <v>28</v>
      </c>
      <c r="G30" s="104" t="s">
        <v>33</v>
      </c>
      <c r="H30" s="104"/>
      <c r="I30" s="104"/>
      <c r="J30" s="24">
        <v>110</v>
      </c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 t="s">
        <v>33</v>
      </c>
      <c r="D31" s="104"/>
      <c r="E31" s="104"/>
      <c r="F31" s="61" t="s">
        <v>28</v>
      </c>
      <c r="G31" s="104" t="s">
        <v>34</v>
      </c>
      <c r="H31" s="104"/>
      <c r="I31" s="104"/>
      <c r="J31" s="24">
        <v>110</v>
      </c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 t="s">
        <v>34</v>
      </c>
      <c r="D32" s="104"/>
      <c r="E32" s="104"/>
      <c r="F32" s="23" t="s">
        <v>28</v>
      </c>
      <c r="G32" s="104" t="s">
        <v>33</v>
      </c>
      <c r="H32" s="104"/>
      <c r="I32" s="104"/>
      <c r="J32" s="24">
        <v>110</v>
      </c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 t="s">
        <v>78</v>
      </c>
      <c r="D33" s="104"/>
      <c r="E33" s="104"/>
      <c r="F33" s="61" t="s">
        <v>28</v>
      </c>
      <c r="G33" s="104" t="s">
        <v>78</v>
      </c>
      <c r="H33" s="104"/>
      <c r="I33" s="104"/>
      <c r="J33" s="24">
        <v>100</v>
      </c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61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61" t="s">
        <v>28</v>
      </c>
      <c r="G35" s="105"/>
      <c r="H35" s="105"/>
      <c r="I35" s="105"/>
      <c r="J35" s="26">
        <f>SUM(J27:J34)</f>
        <v>760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65"/>
      <c r="M36" s="129">
        <f>M25</f>
        <v>640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61"/>
      <c r="I37" s="61"/>
      <c r="J37" s="29"/>
      <c r="K37" s="6"/>
      <c r="L37" s="62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255*6</f>
        <v>1530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62" t="s">
        <v>32</v>
      </c>
      <c r="M39" s="125">
        <f>J35*J36</f>
        <v>1216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62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62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65"/>
      <c r="F42" s="136">
        <v>0</v>
      </c>
      <c r="G42" s="137"/>
      <c r="H42" s="62"/>
      <c r="I42" s="62"/>
      <c r="J42" s="62"/>
      <c r="K42" s="6" t="s">
        <v>46</v>
      </c>
      <c r="L42" s="65"/>
      <c r="M42" s="106">
        <f>SUM(M36+M38+M39)+M40+M41</f>
        <v>3386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65"/>
      <c r="F43" s="138">
        <v>0</v>
      </c>
      <c r="G43" s="139"/>
      <c r="H43" s="62"/>
      <c r="I43" s="62"/>
      <c r="J43" s="62"/>
      <c r="K43" s="6" t="s">
        <v>48</v>
      </c>
      <c r="L43" s="65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65"/>
      <c r="F44" s="142">
        <v>0</v>
      </c>
      <c r="G44" s="143"/>
      <c r="H44" s="62"/>
      <c r="I44" s="62"/>
      <c r="J44" s="62"/>
      <c r="K44" s="6"/>
      <c r="L44" s="65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65"/>
      <c r="F45" s="138">
        <v>0</v>
      </c>
      <c r="G45" s="139"/>
      <c r="H45" s="62"/>
      <c r="I45" s="62"/>
      <c r="J45" s="62"/>
      <c r="K45" s="6"/>
      <c r="L45" s="65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65"/>
      <c r="F46" s="142">
        <v>0</v>
      </c>
      <c r="G46" s="143"/>
      <c r="H46" s="62"/>
      <c r="I46" s="62"/>
      <c r="J46" s="62"/>
      <c r="K46" s="6"/>
      <c r="L46" s="65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65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65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138</v>
      </c>
      <c r="C49" s="6"/>
      <c r="D49" s="6"/>
      <c r="E49" s="65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65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65"/>
      <c r="F51" s="144"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65"/>
      <c r="F52" s="146">
        <f>+M42-F51</f>
        <v>3386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3386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61"/>
      <c r="C55" s="61"/>
      <c r="D55" s="61"/>
      <c r="E55" s="61"/>
      <c r="F55" s="61"/>
      <c r="G55" s="61"/>
      <c r="H55" s="6"/>
      <c r="I55" s="61"/>
      <c r="J55" s="61"/>
      <c r="K55" s="61"/>
      <c r="L55" s="61"/>
      <c r="M55" s="61"/>
      <c r="N55" s="63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86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87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2" zoomScaleNormal="100" workbookViewId="0">
      <selection activeCell="I57" sqref="I57:N5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24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6"/>
      <c r="M4" s="96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6" t="s">
        <v>2</v>
      </c>
      <c r="M5" s="96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91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4966.3999999999996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4"/>
      <c r="B11" s="97">
        <f>$M$9</f>
        <v>4966.3999999999996</v>
      </c>
      <c r="C11" s="97"/>
      <c r="D11" s="98" t="s">
        <v>128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91" t="s">
        <v>5</v>
      </c>
      <c r="G16" s="104" t="s">
        <v>92</v>
      </c>
      <c r="H16" s="104"/>
      <c r="I16" s="91" t="s">
        <v>12</v>
      </c>
      <c r="J16" s="17">
        <v>2</v>
      </c>
      <c r="K16" s="91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91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1</v>
      </c>
      <c r="E24" s="91" t="s">
        <v>28</v>
      </c>
      <c r="F24" s="125">
        <v>2000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91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3200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91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91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91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91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91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91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91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91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95"/>
      <c r="M36" s="129">
        <f>M25</f>
        <v>3200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91"/>
      <c r="I37" s="91"/>
      <c r="J37" s="29"/>
      <c r="K37" s="6"/>
      <c r="L37" s="92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2" t="s">
        <v>32</v>
      </c>
      <c r="M39" s="125">
        <f>J35*J36</f>
        <v>1542.4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2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2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95"/>
      <c r="F42" s="136">
        <v>0</v>
      </c>
      <c r="G42" s="137"/>
      <c r="H42" s="92"/>
      <c r="I42" s="92"/>
      <c r="J42" s="92"/>
      <c r="K42" s="6" t="s">
        <v>46</v>
      </c>
      <c r="L42" s="95"/>
      <c r="M42" s="106">
        <f>SUM(M36+M38+M39)+M40+M41</f>
        <v>4966.3999999999996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95"/>
      <c r="F43" s="138">
        <v>0</v>
      </c>
      <c r="G43" s="139"/>
      <c r="H43" s="92"/>
      <c r="I43" s="92"/>
      <c r="J43" s="92"/>
      <c r="K43" s="6" t="s">
        <v>48</v>
      </c>
      <c r="L43" s="95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95"/>
      <c r="F44" s="142">
        <f>SUM(F42:G43)</f>
        <v>0</v>
      </c>
      <c r="G44" s="143"/>
      <c r="H44" s="92"/>
      <c r="I44" s="92"/>
      <c r="J44" s="92"/>
      <c r="K44" s="6"/>
      <c r="L44" s="95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95"/>
      <c r="F45" s="138">
        <v>0</v>
      </c>
      <c r="G45" s="139"/>
      <c r="H45" s="92"/>
      <c r="I45" s="92"/>
      <c r="J45" s="92"/>
      <c r="K45" s="6"/>
      <c r="L45" s="95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95"/>
      <c r="F46" s="142">
        <f>SUM(F44:G45)</f>
        <v>0</v>
      </c>
      <c r="G46" s="143"/>
      <c r="H46" s="92"/>
      <c r="I46" s="92"/>
      <c r="J46" s="92"/>
      <c r="K46" s="6"/>
      <c r="L46" s="95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95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95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95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95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95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95"/>
      <c r="F52" s="146">
        <f>+M42-F51</f>
        <v>4966.3999999999996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4966.3999999999996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91"/>
      <c r="C55" s="91"/>
      <c r="D55" s="91"/>
      <c r="E55" s="91"/>
      <c r="F55" s="91"/>
      <c r="G55" s="91"/>
      <c r="H55" s="6"/>
      <c r="I55" s="91"/>
      <c r="J55" s="91"/>
      <c r="K55" s="91"/>
      <c r="L55" s="91"/>
      <c r="M55" s="91"/>
      <c r="N55" s="93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70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63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zoomScaleNormal="100" workbookViewId="0">
      <selection activeCell="F50" sqref="F50:G5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6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15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3712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6"/>
      <c r="B11" s="97">
        <f>$M$9</f>
        <v>3712</v>
      </c>
      <c r="C11" s="97"/>
      <c r="D11" s="98" t="s">
        <v>83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77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24</v>
      </c>
      <c r="F16" s="15" t="s">
        <v>5</v>
      </c>
      <c r="G16" s="104" t="s">
        <v>67</v>
      </c>
      <c r="H16" s="104"/>
      <c r="I16" s="15" t="s">
        <v>12</v>
      </c>
      <c r="J16" s="17">
        <v>26</v>
      </c>
      <c r="K16" s="15" t="s">
        <v>13</v>
      </c>
      <c r="L16" s="104" t="s">
        <v>67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15" t="s">
        <v>28</v>
      </c>
      <c r="F24" s="125">
        <v>1120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15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2880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15" t="s">
        <v>28</v>
      </c>
      <c r="G27" s="104" t="s">
        <v>75</v>
      </c>
      <c r="H27" s="104"/>
      <c r="I27" s="104"/>
      <c r="J27" s="21">
        <v>210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19" t="s">
        <v>78</v>
      </c>
      <c r="D28" s="119"/>
      <c r="E28" s="119"/>
      <c r="F28" s="23" t="s">
        <v>28</v>
      </c>
      <c r="G28" s="119" t="s">
        <v>78</v>
      </c>
      <c r="H28" s="119"/>
      <c r="I28" s="119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75</v>
      </c>
      <c r="D29" s="119"/>
      <c r="E29" s="119"/>
      <c r="F29" s="15" t="s">
        <v>28</v>
      </c>
      <c r="G29" s="119" t="s">
        <v>33</v>
      </c>
      <c r="H29" s="119"/>
      <c r="I29" s="119"/>
      <c r="J29" s="24">
        <v>210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15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15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15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15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15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15" t="s">
        <v>28</v>
      </c>
      <c r="G35" s="105"/>
      <c r="H35" s="105"/>
      <c r="I35" s="105"/>
      <c r="J35" s="26">
        <f>J27+J28+J29+J30+J31+J32+J34</f>
        <v>520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30"/>
      <c r="M36" s="129">
        <f>M25</f>
        <v>2880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15"/>
      <c r="I37" s="15"/>
      <c r="J37" s="29"/>
      <c r="K37" s="6"/>
      <c r="L37" s="31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v>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31" t="s">
        <v>32</v>
      </c>
      <c r="M39" s="125">
        <f>J35*J36</f>
        <v>832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31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31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30"/>
      <c r="F42" s="136">
        <v>0</v>
      </c>
      <c r="G42" s="137"/>
      <c r="H42" s="31"/>
      <c r="I42" s="31"/>
      <c r="J42" s="31"/>
      <c r="K42" s="6" t="s">
        <v>46</v>
      </c>
      <c r="L42" s="30"/>
      <c r="M42" s="106">
        <f>SUM(M36+M38+M39)+M40+M41</f>
        <v>3712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30"/>
      <c r="F43" s="138">
        <v>0</v>
      </c>
      <c r="G43" s="139"/>
      <c r="H43" s="31"/>
      <c r="I43" s="31"/>
      <c r="J43" s="31"/>
      <c r="K43" s="6" t="s">
        <v>48</v>
      </c>
      <c r="L43" s="30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30"/>
      <c r="F44" s="142">
        <v>0</v>
      </c>
      <c r="G44" s="143"/>
      <c r="H44" s="31"/>
      <c r="I44" s="31"/>
      <c r="J44" s="31"/>
      <c r="K44" s="6"/>
      <c r="L44" s="30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30"/>
      <c r="F45" s="138">
        <v>0</v>
      </c>
      <c r="G45" s="139"/>
      <c r="H45" s="31"/>
      <c r="I45" s="31"/>
      <c r="J45" s="31"/>
      <c r="K45" s="6"/>
      <c r="L45" s="30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30"/>
      <c r="F46" s="142">
        <v>0</v>
      </c>
      <c r="G46" s="143"/>
      <c r="H46" s="31"/>
      <c r="I46" s="31"/>
      <c r="J46" s="31"/>
      <c r="K46" s="6"/>
      <c r="L46" s="30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30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30"/>
      <c r="F48" s="138">
        <v>0</v>
      </c>
      <c r="G48" s="139"/>
      <c r="H48" s="6"/>
      <c r="I48" s="46" t="s">
        <v>139</v>
      </c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30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30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30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30"/>
      <c r="F52" s="146">
        <f>+M42-F51</f>
        <v>3712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3712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76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79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4" zoomScaleNormal="100" workbookViewId="0">
      <selection activeCell="F48" sqref="F48:G4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5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15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10650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6"/>
      <c r="B11" s="97">
        <f>$M$9</f>
        <v>10650</v>
      </c>
      <c r="C11" s="97"/>
      <c r="D11" s="98" t="s">
        <v>81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69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23</v>
      </c>
      <c r="F16" s="15" t="s">
        <v>5</v>
      </c>
      <c r="G16" s="104" t="s">
        <v>67</v>
      </c>
      <c r="H16" s="104"/>
      <c r="I16" s="15" t="s">
        <v>12</v>
      </c>
      <c r="J16" s="17">
        <v>25</v>
      </c>
      <c r="K16" s="15" t="s">
        <v>13</v>
      </c>
      <c r="L16" s="104" t="s">
        <v>67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15" t="s">
        <v>28</v>
      </c>
      <c r="F24" s="125">
        <v>2800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15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6800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15" t="s">
        <v>28</v>
      </c>
      <c r="G27" s="104" t="s">
        <v>34</v>
      </c>
      <c r="H27" s="104"/>
      <c r="I27" s="104"/>
      <c r="J27" s="21">
        <v>110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34</v>
      </c>
      <c r="D28" s="104"/>
      <c r="E28" s="104"/>
      <c r="F28" s="23" t="s">
        <v>28</v>
      </c>
      <c r="G28" s="104" t="s">
        <v>36</v>
      </c>
      <c r="H28" s="104"/>
      <c r="I28" s="104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36</v>
      </c>
      <c r="D29" s="104"/>
      <c r="E29" s="104"/>
      <c r="F29" s="23" t="s">
        <v>28</v>
      </c>
      <c r="G29" s="104" t="s">
        <v>34</v>
      </c>
      <c r="H29" s="104"/>
      <c r="I29" s="104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 t="s">
        <v>34</v>
      </c>
      <c r="D30" s="104"/>
      <c r="E30" s="104"/>
      <c r="F30" s="15" t="s">
        <v>28</v>
      </c>
      <c r="G30" s="104" t="s">
        <v>33</v>
      </c>
      <c r="H30" s="104"/>
      <c r="I30" s="104"/>
      <c r="J30" s="24">
        <v>110</v>
      </c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15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15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23">
      <c r="A33" s="5"/>
      <c r="B33" s="6" t="s">
        <v>5</v>
      </c>
      <c r="C33" s="104"/>
      <c r="D33" s="104"/>
      <c r="E33" s="104"/>
      <c r="F33" s="15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23">
      <c r="A34" s="5"/>
      <c r="B34" s="6" t="s">
        <v>5</v>
      </c>
      <c r="C34" s="119"/>
      <c r="D34" s="119"/>
      <c r="E34" s="119"/>
      <c r="F34" s="15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23">
      <c r="A35" s="5"/>
      <c r="B35" s="6"/>
      <c r="C35" s="105"/>
      <c r="D35" s="105"/>
      <c r="E35" s="105"/>
      <c r="F35" s="15" t="s">
        <v>28</v>
      </c>
      <c r="G35" s="105"/>
      <c r="H35" s="105"/>
      <c r="I35" s="105"/>
      <c r="J35" s="26">
        <f>J27+J28+J29+J30+J31+J32+J34</f>
        <v>220</v>
      </c>
      <c r="K35" s="6"/>
      <c r="L35" s="6"/>
      <c r="M35" s="27"/>
      <c r="N35" s="28"/>
    </row>
    <row r="36" spans="1:23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30"/>
      <c r="M36" s="129">
        <f>M25</f>
        <v>6800</v>
      </c>
      <c r="N36" s="130"/>
    </row>
    <row r="37" spans="1:23">
      <c r="A37" s="5"/>
      <c r="B37" s="6" t="s">
        <v>38</v>
      </c>
      <c r="C37" s="6"/>
      <c r="D37" s="6"/>
      <c r="E37" s="6"/>
      <c r="F37" s="6"/>
      <c r="G37" s="6"/>
      <c r="H37" s="15"/>
      <c r="I37" s="15"/>
      <c r="J37" s="29"/>
      <c r="K37" s="6"/>
      <c r="L37" s="31" t="s">
        <v>39</v>
      </c>
      <c r="M37" s="131">
        <v>1</v>
      </c>
      <c r="N37" s="132"/>
      <c r="R37" s="4" t="s">
        <v>40</v>
      </c>
    </row>
    <row r="38" spans="1:23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249+249</f>
        <v>498</v>
      </c>
      <c r="N38" s="132"/>
      <c r="P38" s="105"/>
      <c r="Q38" s="105"/>
    </row>
    <row r="39" spans="1:23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31" t="s">
        <v>32</v>
      </c>
      <c r="M39" s="125">
        <f>J35*J36</f>
        <v>352</v>
      </c>
      <c r="N39" s="135"/>
      <c r="P39" s="38"/>
      <c r="Q39" s="6"/>
    </row>
    <row r="40" spans="1:23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31" t="s">
        <v>43</v>
      </c>
      <c r="M40" s="125">
        <f>4*250</f>
        <v>1000</v>
      </c>
      <c r="N40" s="135"/>
      <c r="P40" s="38"/>
      <c r="Q40" s="6"/>
    </row>
    <row r="41" spans="1:23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31" t="s">
        <v>44</v>
      </c>
      <c r="M41" s="125">
        <f>8*250</f>
        <v>2000</v>
      </c>
      <c r="N41" s="135"/>
      <c r="P41" s="38"/>
      <c r="Q41" s="6"/>
    </row>
    <row r="42" spans="1:23">
      <c r="A42" s="5"/>
      <c r="B42" s="39" t="s">
        <v>45</v>
      </c>
      <c r="C42" s="6"/>
      <c r="D42" s="6"/>
      <c r="E42" s="30"/>
      <c r="F42" s="136">
        <v>0</v>
      </c>
      <c r="G42" s="137"/>
      <c r="H42" s="31"/>
      <c r="I42" s="31"/>
      <c r="J42" s="31"/>
      <c r="K42" s="6" t="s">
        <v>46</v>
      </c>
      <c r="L42" s="30"/>
      <c r="M42" s="106">
        <f>SUM(M36+M38+M39)+M40+M41</f>
        <v>10650</v>
      </c>
      <c r="N42" s="107"/>
      <c r="O42" s="41"/>
      <c r="P42" s="38"/>
      <c r="Q42" s="11"/>
    </row>
    <row r="43" spans="1:23">
      <c r="A43" s="5"/>
      <c r="B43" s="39" t="s">
        <v>47</v>
      </c>
      <c r="C43" s="6"/>
      <c r="D43" s="6"/>
      <c r="E43" s="30"/>
      <c r="F43" s="138">
        <v>0</v>
      </c>
      <c r="G43" s="139"/>
      <c r="H43" s="31"/>
      <c r="I43" s="31"/>
      <c r="J43" s="31"/>
      <c r="K43" s="6" t="s">
        <v>48</v>
      </c>
      <c r="L43" s="30"/>
      <c r="M43" s="106"/>
      <c r="N43" s="107"/>
      <c r="P43" s="38"/>
      <c r="Q43" s="11"/>
    </row>
    <row r="44" spans="1:23">
      <c r="A44" s="5"/>
      <c r="B44" s="39" t="s">
        <v>49</v>
      </c>
      <c r="C44" s="6"/>
      <c r="D44" s="6"/>
      <c r="E44" s="30"/>
      <c r="F44" s="142">
        <v>0</v>
      </c>
      <c r="G44" s="143"/>
      <c r="H44" s="31"/>
      <c r="I44" s="31"/>
      <c r="J44" s="31"/>
      <c r="K44" s="6"/>
      <c r="L44" s="30"/>
      <c r="M44" s="42"/>
      <c r="N44" s="43"/>
      <c r="P44" s="38"/>
      <c r="Q44" s="44"/>
    </row>
    <row r="45" spans="1:23">
      <c r="A45" s="5"/>
      <c r="B45" s="39" t="s">
        <v>50</v>
      </c>
      <c r="C45" s="6"/>
      <c r="D45" s="6"/>
      <c r="E45" s="30"/>
      <c r="F45" s="138">
        <v>0</v>
      </c>
      <c r="G45" s="139"/>
      <c r="H45" s="31"/>
      <c r="I45" s="31"/>
      <c r="J45" s="31"/>
      <c r="K45" s="6"/>
      <c r="L45" s="30"/>
      <c r="M45" s="42"/>
      <c r="N45" s="43"/>
      <c r="P45" s="38"/>
      <c r="Q45" s="11"/>
    </row>
    <row r="46" spans="1:23">
      <c r="A46" s="5"/>
      <c r="B46" s="39" t="s">
        <v>49</v>
      </c>
      <c r="C46" s="6"/>
      <c r="D46" s="6"/>
      <c r="E46" s="30"/>
      <c r="F46" s="142">
        <v>0</v>
      </c>
      <c r="G46" s="143"/>
      <c r="H46" s="31"/>
      <c r="I46" s="31"/>
      <c r="J46" s="31"/>
      <c r="K46" s="6"/>
      <c r="L46" s="30"/>
      <c r="M46" s="42"/>
      <c r="N46" s="43"/>
      <c r="P46" s="38"/>
      <c r="Q46" s="11"/>
    </row>
    <row r="47" spans="1:23">
      <c r="A47" s="5"/>
      <c r="B47" s="39" t="s">
        <v>32</v>
      </c>
      <c r="C47" s="6"/>
      <c r="D47" s="6"/>
      <c r="E47" s="30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23">
      <c r="A48" s="5"/>
      <c r="B48" s="39" t="s">
        <v>52</v>
      </c>
      <c r="C48" s="6"/>
      <c r="D48" s="6"/>
      <c r="E48" s="30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  <c r="W48" s="4">
        <v>0.89</v>
      </c>
    </row>
    <row r="49" spans="1:17">
      <c r="A49" s="5"/>
      <c r="B49" s="39" t="s">
        <v>44</v>
      </c>
      <c r="C49" s="6"/>
      <c r="D49" s="6"/>
      <c r="E49" s="30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30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30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30"/>
      <c r="F52" s="146">
        <f>+M42-F51</f>
        <v>10650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10650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73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74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4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15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10716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6"/>
      <c r="B11" s="97">
        <f>$M$9</f>
        <v>10716</v>
      </c>
      <c r="C11" s="97"/>
      <c r="D11" s="98" t="s">
        <v>82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69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23</v>
      </c>
      <c r="F16" s="15" t="s">
        <v>5</v>
      </c>
      <c r="G16" s="104" t="s">
        <v>67</v>
      </c>
      <c r="H16" s="104"/>
      <c r="I16" s="15" t="s">
        <v>12</v>
      </c>
      <c r="J16" s="17">
        <v>25</v>
      </c>
      <c r="K16" s="15" t="s">
        <v>13</v>
      </c>
      <c r="L16" s="104" t="s">
        <v>67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15" t="s">
        <v>28</v>
      </c>
      <c r="F24" s="125">
        <v>2800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15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6800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15" t="s">
        <v>28</v>
      </c>
      <c r="G27" s="104" t="s">
        <v>34</v>
      </c>
      <c r="H27" s="104"/>
      <c r="I27" s="104"/>
      <c r="J27" s="21">
        <v>110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34</v>
      </c>
      <c r="D28" s="104"/>
      <c r="E28" s="104"/>
      <c r="F28" s="23" t="s">
        <v>28</v>
      </c>
      <c r="G28" s="104" t="s">
        <v>36</v>
      </c>
      <c r="H28" s="104"/>
      <c r="I28" s="104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36</v>
      </c>
      <c r="D29" s="104"/>
      <c r="E29" s="104"/>
      <c r="F29" s="23" t="s">
        <v>28</v>
      </c>
      <c r="G29" s="104" t="s">
        <v>34</v>
      </c>
      <c r="H29" s="104"/>
      <c r="I29" s="104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 t="s">
        <v>34</v>
      </c>
      <c r="D30" s="104"/>
      <c r="E30" s="104"/>
      <c r="F30" s="15" t="s">
        <v>28</v>
      </c>
      <c r="G30" s="104" t="s">
        <v>33</v>
      </c>
      <c r="H30" s="104"/>
      <c r="I30" s="104"/>
      <c r="J30" s="24">
        <v>110</v>
      </c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15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15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15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15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15" t="s">
        <v>28</v>
      </c>
      <c r="G35" s="105"/>
      <c r="H35" s="105"/>
      <c r="I35" s="105"/>
      <c r="J35" s="26">
        <f>J27+J28+J29+J30+J31+J32+J34</f>
        <v>220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1.9</v>
      </c>
      <c r="K36" s="6"/>
      <c r="L36" s="30"/>
      <c r="M36" s="129">
        <f>M25</f>
        <v>6800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15"/>
      <c r="I37" s="15"/>
      <c r="J37" s="29"/>
      <c r="K37" s="6"/>
      <c r="L37" s="31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249+249</f>
        <v>498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31" t="s">
        <v>32</v>
      </c>
      <c r="M39" s="125">
        <f>J35*J36</f>
        <v>418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31" t="s">
        <v>43</v>
      </c>
      <c r="M40" s="125">
        <f>4*250</f>
        <v>1000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31" t="s">
        <v>44</v>
      </c>
      <c r="M41" s="125">
        <f>8*250</f>
        <v>2000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30"/>
      <c r="F42" s="136">
        <v>0</v>
      </c>
      <c r="G42" s="137"/>
      <c r="H42" s="31"/>
      <c r="I42" s="31"/>
      <c r="J42" s="31"/>
      <c r="K42" s="6" t="s">
        <v>46</v>
      </c>
      <c r="L42" s="30"/>
      <c r="M42" s="106">
        <f>SUM(M36+M38+M39)+M40+M41</f>
        <v>10716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30"/>
      <c r="F43" s="138">
        <v>0</v>
      </c>
      <c r="G43" s="139"/>
      <c r="H43" s="31"/>
      <c r="I43" s="31"/>
      <c r="J43" s="31"/>
      <c r="K43" s="6" t="s">
        <v>48</v>
      </c>
      <c r="L43" s="30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30"/>
      <c r="F44" s="142">
        <f>SUM(F42:G43)</f>
        <v>0</v>
      </c>
      <c r="G44" s="143"/>
      <c r="H44" s="31"/>
      <c r="I44" s="31"/>
      <c r="J44" s="31"/>
      <c r="K44" s="6"/>
      <c r="L44" s="30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30"/>
      <c r="F45" s="138">
        <v>0</v>
      </c>
      <c r="G45" s="139"/>
      <c r="H45" s="31"/>
      <c r="I45" s="31"/>
      <c r="J45" s="31"/>
      <c r="K45" s="6"/>
      <c r="L45" s="30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30"/>
      <c r="F46" s="142">
        <f>SUM(F44:G45)</f>
        <v>0</v>
      </c>
      <c r="G46" s="143"/>
      <c r="H46" s="31"/>
      <c r="I46" s="31"/>
      <c r="J46" s="31"/>
      <c r="K46" s="6"/>
      <c r="L46" s="30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30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30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30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30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30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30"/>
      <c r="F52" s="146">
        <f>+M42-F51</f>
        <v>10716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10716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71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72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34" zoomScaleNormal="100" workbookViewId="0">
      <selection activeCell="D11" sqref="D11:N1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3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15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10650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6"/>
      <c r="B11" s="97">
        <f>$M$9</f>
        <v>10650</v>
      </c>
      <c r="C11" s="97"/>
      <c r="D11" s="98" t="s">
        <v>81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69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23</v>
      </c>
      <c r="F16" s="15" t="s">
        <v>5</v>
      </c>
      <c r="G16" s="104" t="s">
        <v>67</v>
      </c>
      <c r="H16" s="104"/>
      <c r="I16" s="15" t="s">
        <v>12</v>
      </c>
      <c r="J16" s="17">
        <v>25</v>
      </c>
      <c r="K16" s="15" t="s">
        <v>13</v>
      </c>
      <c r="L16" s="104" t="s">
        <v>67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15" t="s">
        <v>28</v>
      </c>
      <c r="F24" s="125">
        <v>2800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15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6800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15" t="s">
        <v>28</v>
      </c>
      <c r="G27" s="104" t="s">
        <v>34</v>
      </c>
      <c r="H27" s="104"/>
      <c r="I27" s="104"/>
      <c r="J27" s="21">
        <v>110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34</v>
      </c>
      <c r="D28" s="104"/>
      <c r="E28" s="104"/>
      <c r="F28" s="23" t="s">
        <v>28</v>
      </c>
      <c r="G28" s="104" t="s">
        <v>36</v>
      </c>
      <c r="H28" s="104"/>
      <c r="I28" s="104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36</v>
      </c>
      <c r="D29" s="104"/>
      <c r="E29" s="104"/>
      <c r="F29" s="23" t="s">
        <v>28</v>
      </c>
      <c r="G29" s="104" t="s">
        <v>34</v>
      </c>
      <c r="H29" s="104"/>
      <c r="I29" s="104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 t="s">
        <v>34</v>
      </c>
      <c r="D30" s="104"/>
      <c r="E30" s="104"/>
      <c r="F30" s="15" t="s">
        <v>28</v>
      </c>
      <c r="G30" s="104" t="s">
        <v>33</v>
      </c>
      <c r="H30" s="104"/>
      <c r="I30" s="104"/>
      <c r="J30" s="24">
        <v>110</v>
      </c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15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15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15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15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15" t="s">
        <v>28</v>
      </c>
      <c r="G35" s="105"/>
      <c r="H35" s="105"/>
      <c r="I35" s="105"/>
      <c r="J35" s="26">
        <f>J27+J28+J29+J30+J31+J32+J34</f>
        <v>220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30"/>
      <c r="M36" s="129">
        <f>M25</f>
        <v>6800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15"/>
      <c r="I37" s="15"/>
      <c r="J37" s="29"/>
      <c r="K37" s="6"/>
      <c r="L37" s="31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249+249</f>
        <v>498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31" t="s">
        <v>32</v>
      </c>
      <c r="M39" s="125">
        <f>J35*J36</f>
        <v>352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31" t="s">
        <v>43</v>
      </c>
      <c r="M40" s="125">
        <f>4*250</f>
        <v>1000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31" t="s">
        <v>44</v>
      </c>
      <c r="M41" s="125">
        <f>8*250</f>
        <v>2000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30"/>
      <c r="F42" s="136">
        <v>0</v>
      </c>
      <c r="G42" s="137"/>
      <c r="H42" s="31"/>
      <c r="I42" s="31"/>
      <c r="J42" s="31"/>
      <c r="K42" s="6" t="s">
        <v>46</v>
      </c>
      <c r="L42" s="30"/>
      <c r="M42" s="106">
        <f>SUM(M36+M38+M39)+M40+M41</f>
        <v>10650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30"/>
      <c r="F43" s="138">
        <v>0</v>
      </c>
      <c r="G43" s="139"/>
      <c r="H43" s="31"/>
      <c r="I43" s="31"/>
      <c r="J43" s="31"/>
      <c r="K43" s="6" t="s">
        <v>48</v>
      </c>
      <c r="L43" s="30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30"/>
      <c r="F44" s="142">
        <f>SUM(F42:G43)</f>
        <v>0</v>
      </c>
      <c r="G44" s="143"/>
      <c r="H44" s="31"/>
      <c r="I44" s="31"/>
      <c r="J44" s="31"/>
      <c r="K44" s="6"/>
      <c r="L44" s="30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30"/>
      <c r="F45" s="138">
        <v>0</v>
      </c>
      <c r="G45" s="139"/>
      <c r="H45" s="31"/>
      <c r="I45" s="31"/>
      <c r="J45" s="31"/>
      <c r="K45" s="6"/>
      <c r="L45" s="30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30"/>
      <c r="F46" s="142">
        <f>SUM(F44:G45)</f>
        <v>0</v>
      </c>
      <c r="G46" s="143"/>
      <c r="H46" s="31"/>
      <c r="I46" s="31"/>
      <c r="J46" s="31"/>
      <c r="K46" s="6"/>
      <c r="L46" s="30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30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30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30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30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30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30"/>
      <c r="F52" s="146">
        <f>+M42-F51</f>
        <v>10650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10650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61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63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37" zoomScaleNormal="100" workbookViewId="0">
      <selection activeCell="D11" sqref="D11:N1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2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15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13450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6"/>
      <c r="B11" s="97">
        <f>$M$9</f>
        <v>13450</v>
      </c>
      <c r="C11" s="97"/>
      <c r="D11" s="98" t="s">
        <v>80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69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22</v>
      </c>
      <c r="F16" s="15" t="s">
        <v>5</v>
      </c>
      <c r="G16" s="104" t="s">
        <v>67</v>
      </c>
      <c r="H16" s="104"/>
      <c r="I16" s="15" t="s">
        <v>12</v>
      </c>
      <c r="J16" s="17">
        <v>25</v>
      </c>
      <c r="K16" s="15" t="s">
        <v>13</v>
      </c>
      <c r="L16" s="104" t="s">
        <v>67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3</v>
      </c>
      <c r="E24" s="15" t="s">
        <v>28</v>
      </c>
      <c r="F24" s="125">
        <v>2800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15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9600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15" t="s">
        <v>28</v>
      </c>
      <c r="G27" s="104" t="s">
        <v>34</v>
      </c>
      <c r="H27" s="104"/>
      <c r="I27" s="104"/>
      <c r="J27" s="21">
        <v>110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34</v>
      </c>
      <c r="D28" s="104"/>
      <c r="E28" s="104"/>
      <c r="F28" s="23" t="s">
        <v>28</v>
      </c>
      <c r="G28" s="104" t="s">
        <v>36</v>
      </c>
      <c r="H28" s="104"/>
      <c r="I28" s="104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36</v>
      </c>
      <c r="D29" s="104"/>
      <c r="E29" s="104"/>
      <c r="F29" s="23" t="s">
        <v>28</v>
      </c>
      <c r="G29" s="104" t="s">
        <v>34</v>
      </c>
      <c r="H29" s="104"/>
      <c r="I29" s="104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 t="s">
        <v>34</v>
      </c>
      <c r="D30" s="104"/>
      <c r="E30" s="104"/>
      <c r="F30" s="15" t="s">
        <v>28</v>
      </c>
      <c r="G30" s="104" t="s">
        <v>33</v>
      </c>
      <c r="H30" s="104"/>
      <c r="I30" s="104"/>
      <c r="J30" s="24">
        <v>110</v>
      </c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15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15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15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15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15" t="s">
        <v>28</v>
      </c>
      <c r="G35" s="105"/>
      <c r="H35" s="105"/>
      <c r="I35" s="105"/>
      <c r="J35" s="26">
        <f>J27+J28+J29+J30+J31+J32+J34</f>
        <v>220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30"/>
      <c r="M36" s="129">
        <f>M25</f>
        <v>9600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15"/>
      <c r="I37" s="15"/>
      <c r="J37" s="29"/>
      <c r="K37" s="6"/>
      <c r="L37" s="31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249+249</f>
        <v>498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31" t="s">
        <v>32</v>
      </c>
      <c r="M39" s="125">
        <f>J35*J36</f>
        <v>352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31" t="s">
        <v>43</v>
      </c>
      <c r="M40" s="125">
        <f>4*250</f>
        <v>1000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31" t="s">
        <v>44</v>
      </c>
      <c r="M41" s="125">
        <f>8*250</f>
        <v>2000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30"/>
      <c r="F42" s="136">
        <v>0</v>
      </c>
      <c r="G42" s="137"/>
      <c r="H42" s="31"/>
      <c r="I42" s="31"/>
      <c r="J42" s="31"/>
      <c r="K42" s="6" t="s">
        <v>46</v>
      </c>
      <c r="L42" s="30"/>
      <c r="M42" s="106">
        <f>SUM(M36+M38+M39)+M40+M41</f>
        <v>13450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30"/>
      <c r="F43" s="138">
        <v>0</v>
      </c>
      <c r="G43" s="139"/>
      <c r="H43" s="31"/>
      <c r="I43" s="31"/>
      <c r="J43" s="31"/>
      <c r="K43" s="6" t="s">
        <v>48</v>
      </c>
      <c r="L43" s="30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30"/>
      <c r="F44" s="142">
        <f>SUM(F42:G43)</f>
        <v>0</v>
      </c>
      <c r="G44" s="143"/>
      <c r="H44" s="31"/>
      <c r="I44" s="31"/>
      <c r="J44" s="31"/>
      <c r="K44" s="6"/>
      <c r="L44" s="30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30"/>
      <c r="F45" s="138">
        <v>0</v>
      </c>
      <c r="G45" s="139"/>
      <c r="H45" s="31"/>
      <c r="I45" s="31"/>
      <c r="J45" s="31"/>
      <c r="K45" s="6"/>
      <c r="L45" s="30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30"/>
      <c r="F46" s="142">
        <f>SUM(F44:G45)</f>
        <v>0</v>
      </c>
      <c r="G46" s="143"/>
      <c r="H46" s="31"/>
      <c r="I46" s="31"/>
      <c r="J46" s="31"/>
      <c r="K46" s="6"/>
      <c r="L46" s="30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30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30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30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30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30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30"/>
      <c r="F52" s="146">
        <f>+M42-F51</f>
        <v>13450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13450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70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63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31" zoomScaleNormal="100" workbookViewId="0">
      <selection activeCell="N29" sqref="N2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15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13450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6"/>
      <c r="B11" s="97">
        <f>$M$9</f>
        <v>13450</v>
      </c>
      <c r="C11" s="97"/>
      <c r="D11" s="98" t="s">
        <v>80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69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22</v>
      </c>
      <c r="F16" s="15" t="s">
        <v>5</v>
      </c>
      <c r="G16" s="104" t="s">
        <v>67</v>
      </c>
      <c r="H16" s="104"/>
      <c r="I16" s="15" t="s">
        <v>12</v>
      </c>
      <c r="J16" s="17">
        <v>25</v>
      </c>
      <c r="K16" s="15" t="s">
        <v>13</v>
      </c>
      <c r="L16" s="104" t="s">
        <v>67</v>
      </c>
      <c r="M16" s="104"/>
      <c r="N16" s="13">
        <v>2018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 t="s">
        <v>16</v>
      </c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3</v>
      </c>
      <c r="E24" s="15" t="s">
        <v>28</v>
      </c>
      <c r="F24" s="125">
        <v>2800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15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9600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15" t="s">
        <v>28</v>
      </c>
      <c r="G27" s="104" t="s">
        <v>34</v>
      </c>
      <c r="H27" s="104"/>
      <c r="I27" s="104"/>
      <c r="J27" s="21">
        <v>110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34</v>
      </c>
      <c r="D28" s="104"/>
      <c r="E28" s="104"/>
      <c r="F28" s="23" t="s">
        <v>28</v>
      </c>
      <c r="G28" s="104" t="s">
        <v>36</v>
      </c>
      <c r="H28" s="104"/>
      <c r="I28" s="104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04" t="s">
        <v>36</v>
      </c>
      <c r="D29" s="104"/>
      <c r="E29" s="104"/>
      <c r="F29" s="23" t="s">
        <v>28</v>
      </c>
      <c r="G29" s="104" t="s">
        <v>34</v>
      </c>
      <c r="H29" s="104"/>
      <c r="I29" s="104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04" t="s">
        <v>34</v>
      </c>
      <c r="D30" s="104"/>
      <c r="E30" s="104"/>
      <c r="F30" s="15" t="s">
        <v>28</v>
      </c>
      <c r="G30" s="104" t="s">
        <v>33</v>
      </c>
      <c r="H30" s="104"/>
      <c r="I30" s="104"/>
      <c r="J30" s="24">
        <v>110</v>
      </c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15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15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15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15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15" t="s">
        <v>28</v>
      </c>
      <c r="G35" s="105"/>
      <c r="H35" s="105"/>
      <c r="I35" s="105"/>
      <c r="J35" s="26">
        <f>J27+J28+J29+J30+J31+J32+J34</f>
        <v>220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30"/>
      <c r="M36" s="129">
        <f>M25</f>
        <v>9600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15"/>
      <c r="I37" s="15"/>
      <c r="J37" s="29"/>
      <c r="K37" s="6"/>
      <c r="L37" s="31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249+249</f>
        <v>498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31" t="s">
        <v>32</v>
      </c>
      <c r="M39" s="125">
        <f>J35*J36</f>
        <v>352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31" t="s">
        <v>43</v>
      </c>
      <c r="M40" s="125">
        <f>4*250</f>
        <v>1000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31" t="s">
        <v>44</v>
      </c>
      <c r="M41" s="125">
        <f>8*250</f>
        <v>2000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30"/>
      <c r="F42" s="136">
        <v>0</v>
      </c>
      <c r="G42" s="137"/>
      <c r="H42" s="31"/>
      <c r="I42" s="31"/>
      <c r="J42" s="31"/>
      <c r="K42" s="6" t="s">
        <v>46</v>
      </c>
      <c r="L42" s="30"/>
      <c r="M42" s="106">
        <f>SUM(M36+M38+M39)+M40+M41</f>
        <v>13450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30"/>
      <c r="F43" s="138">
        <v>0</v>
      </c>
      <c r="G43" s="139"/>
      <c r="H43" s="31"/>
      <c r="I43" s="31"/>
      <c r="J43" s="31"/>
      <c r="K43" s="6" t="s">
        <v>48</v>
      </c>
      <c r="L43" s="30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30"/>
      <c r="F44" s="142">
        <f>SUM(F42:G43)</f>
        <v>0</v>
      </c>
      <c r="G44" s="143"/>
      <c r="H44" s="31"/>
      <c r="I44" s="31"/>
      <c r="J44" s="31"/>
      <c r="K44" s="6"/>
      <c r="L44" s="30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30"/>
      <c r="F45" s="138">
        <v>0</v>
      </c>
      <c r="G45" s="139"/>
      <c r="H45" s="31"/>
      <c r="I45" s="31"/>
      <c r="J45" s="31"/>
      <c r="K45" s="6"/>
      <c r="L45" s="30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30"/>
      <c r="F46" s="142">
        <f>SUM(F44:G45)</f>
        <v>0</v>
      </c>
      <c r="G46" s="143"/>
      <c r="H46" s="31"/>
      <c r="I46" s="31"/>
      <c r="J46" s="31"/>
      <c r="K46" s="6"/>
      <c r="L46" s="30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30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30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30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30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30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30"/>
      <c r="F52" s="146">
        <f>+M42-F51</f>
        <v>13450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13450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5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68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63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zoomScaleNormal="100" workbookViewId="0">
      <selection activeCell="Q19" sqref="Q1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23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6"/>
      <c r="M4" s="96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6" t="s">
        <v>2</v>
      </c>
      <c r="M5" s="96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91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4966.3999999999996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4"/>
      <c r="B11" s="97">
        <f>$M$9</f>
        <v>4966.3999999999996</v>
      </c>
      <c r="C11" s="97"/>
      <c r="D11" s="98" t="s">
        <v>128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91" t="s">
        <v>5</v>
      </c>
      <c r="G16" s="104" t="s">
        <v>92</v>
      </c>
      <c r="H16" s="104"/>
      <c r="I16" s="91" t="s">
        <v>12</v>
      </c>
      <c r="J16" s="17">
        <v>2</v>
      </c>
      <c r="K16" s="91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91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1</v>
      </c>
      <c r="E24" s="91" t="s">
        <v>28</v>
      </c>
      <c r="F24" s="125">
        <v>2000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91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3200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91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91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91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91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91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91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91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91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95"/>
      <c r="M36" s="129">
        <f>M25</f>
        <v>3200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91"/>
      <c r="I37" s="91"/>
      <c r="J37" s="29"/>
      <c r="K37" s="6"/>
      <c r="L37" s="92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2" t="s">
        <v>32</v>
      </c>
      <c r="M39" s="125">
        <f>J35*J36</f>
        <v>1542.4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2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2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95"/>
      <c r="F42" s="136">
        <v>0</v>
      </c>
      <c r="G42" s="137"/>
      <c r="H42" s="92"/>
      <c r="I42" s="92"/>
      <c r="J42" s="92"/>
      <c r="K42" s="6" t="s">
        <v>46</v>
      </c>
      <c r="L42" s="95"/>
      <c r="M42" s="106">
        <f>SUM(M36+M38+M39)+M40+M41</f>
        <v>4966.3999999999996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95"/>
      <c r="F43" s="138">
        <v>0</v>
      </c>
      <c r="G43" s="139"/>
      <c r="H43" s="92"/>
      <c r="I43" s="92"/>
      <c r="J43" s="92"/>
      <c r="K43" s="6" t="s">
        <v>48</v>
      </c>
      <c r="L43" s="95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95"/>
      <c r="F44" s="142">
        <f>SUM(F42:G43)</f>
        <v>0</v>
      </c>
      <c r="G44" s="143"/>
      <c r="H44" s="92"/>
      <c r="I44" s="92"/>
      <c r="J44" s="92"/>
      <c r="K44" s="6"/>
      <c r="L44" s="95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95"/>
      <c r="F45" s="138">
        <v>0</v>
      </c>
      <c r="G45" s="139"/>
      <c r="H45" s="92"/>
      <c r="I45" s="92"/>
      <c r="J45" s="92"/>
      <c r="K45" s="6"/>
      <c r="L45" s="95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95"/>
      <c r="F46" s="142">
        <f>SUM(F44:G45)</f>
        <v>0</v>
      </c>
      <c r="G46" s="143"/>
      <c r="H46" s="92"/>
      <c r="I46" s="92"/>
      <c r="J46" s="92"/>
      <c r="K46" s="6"/>
      <c r="L46" s="95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95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95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95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95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95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95"/>
      <c r="F52" s="146">
        <f>+M42-F51</f>
        <v>4966.3999999999996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4966.3999999999996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91"/>
      <c r="C55" s="91"/>
      <c r="D55" s="91"/>
      <c r="E55" s="91"/>
      <c r="F55" s="91"/>
      <c r="G55" s="91"/>
      <c r="H55" s="6"/>
      <c r="I55" s="91"/>
      <c r="J55" s="91"/>
      <c r="K55" s="91"/>
      <c r="L55" s="91"/>
      <c r="M55" s="91"/>
      <c r="N55" s="93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61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63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B19"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22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6"/>
      <c r="M4" s="96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6" t="s">
        <v>2</v>
      </c>
      <c r="M5" s="96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91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2160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4"/>
      <c r="B11" s="97">
        <f>$M$9</f>
        <v>2160</v>
      </c>
      <c r="C11" s="97"/>
      <c r="D11" s="98" t="s">
        <v>136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133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91" t="s">
        <v>5</v>
      </c>
      <c r="G16" s="104" t="s">
        <v>92</v>
      </c>
      <c r="H16" s="104"/>
      <c r="I16" s="91" t="s">
        <v>12</v>
      </c>
      <c r="J16" s="17">
        <v>2</v>
      </c>
      <c r="K16" s="91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91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1</v>
      </c>
      <c r="E24" s="91" t="s">
        <v>28</v>
      </c>
      <c r="F24" s="125">
        <v>1280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91" t="s">
        <v>28</v>
      </c>
      <c r="F25" s="125">
        <v>880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2160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91" t="s">
        <v>28</v>
      </c>
      <c r="G27" s="104" t="s">
        <v>93</v>
      </c>
      <c r="H27" s="104"/>
      <c r="I27" s="104"/>
      <c r="J27" s="21"/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19" t="s">
        <v>93</v>
      </c>
      <c r="D28" s="119"/>
      <c r="E28" s="119"/>
      <c r="F28" s="91" t="s">
        <v>28</v>
      </c>
      <c r="G28" s="119" t="s">
        <v>33</v>
      </c>
      <c r="H28" s="119"/>
      <c r="I28" s="119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/>
      <c r="D29" s="119"/>
      <c r="E29" s="119"/>
      <c r="F29" s="91" t="s">
        <v>28</v>
      </c>
      <c r="G29" s="119"/>
      <c r="H29" s="119"/>
      <c r="I29" s="119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91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91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91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91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91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91" t="s">
        <v>28</v>
      </c>
      <c r="G35" s="105"/>
      <c r="H35" s="105"/>
      <c r="I35" s="105"/>
      <c r="J35" s="26">
        <f>J27+J28+J29+J30+J31+J32+J34</f>
        <v>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95"/>
      <c r="M36" s="129">
        <f>M25</f>
        <v>2160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91"/>
      <c r="I37" s="91"/>
      <c r="J37" s="29"/>
      <c r="K37" s="6"/>
      <c r="L37" s="92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v>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2" t="s">
        <v>32</v>
      </c>
      <c r="M39" s="125">
        <f>J35*J36</f>
        <v>0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2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2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95"/>
      <c r="F42" s="136">
        <v>0</v>
      </c>
      <c r="G42" s="137"/>
      <c r="H42" s="92"/>
      <c r="I42" s="92"/>
      <c r="J42" s="92"/>
      <c r="K42" s="6" t="s">
        <v>46</v>
      </c>
      <c r="L42" s="95"/>
      <c r="M42" s="106">
        <f>SUM(M36+M38+M39)+M40+M41</f>
        <v>2160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95"/>
      <c r="F43" s="138">
        <v>0</v>
      </c>
      <c r="G43" s="139"/>
      <c r="H43" s="92"/>
      <c r="I43" s="92"/>
      <c r="J43" s="92"/>
      <c r="K43" s="6" t="s">
        <v>48</v>
      </c>
      <c r="L43" s="95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95"/>
      <c r="F44" s="142">
        <f>SUM(F42:G43)</f>
        <v>0</v>
      </c>
      <c r="G44" s="143"/>
      <c r="H44" s="92"/>
      <c r="I44" s="92"/>
      <c r="J44" s="92"/>
      <c r="K44" s="6"/>
      <c r="L44" s="95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95"/>
      <c r="F45" s="138">
        <v>0</v>
      </c>
      <c r="G45" s="139"/>
      <c r="H45" s="92"/>
      <c r="I45" s="92"/>
      <c r="J45" s="92"/>
      <c r="K45" s="6"/>
      <c r="L45" s="95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95"/>
      <c r="F46" s="142">
        <f>SUM(F44:G45)</f>
        <v>0</v>
      </c>
      <c r="G46" s="143"/>
      <c r="H46" s="92"/>
      <c r="I46" s="92"/>
      <c r="J46" s="92"/>
      <c r="K46" s="6"/>
      <c r="L46" s="95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95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95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95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95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95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95"/>
      <c r="F52" s="146">
        <f>+M42-F51</f>
        <v>2160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2160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91"/>
      <c r="C55" s="91"/>
      <c r="D55" s="91"/>
      <c r="E55" s="91"/>
      <c r="F55" s="91"/>
      <c r="G55" s="91"/>
      <c r="H55" s="6"/>
      <c r="I55" s="91"/>
      <c r="J55" s="91"/>
      <c r="K55" s="91"/>
      <c r="L55" s="91"/>
      <c r="M55" s="91"/>
      <c r="N55" s="93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134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135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zoomScaleNormal="100" workbookViewId="0">
      <selection activeCell="K42" sqref="K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21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6"/>
      <c r="M4" s="96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6" t="s">
        <v>2</v>
      </c>
      <c r="M5" s="96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91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3040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94"/>
      <c r="B11" s="97">
        <f>$M$9</f>
        <v>3040</v>
      </c>
      <c r="C11" s="97"/>
      <c r="D11" s="98" t="s">
        <v>124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31</v>
      </c>
      <c r="F16" s="91" t="s">
        <v>5</v>
      </c>
      <c r="G16" s="104" t="s">
        <v>67</v>
      </c>
      <c r="H16" s="104"/>
      <c r="I16" s="91" t="s">
        <v>12</v>
      </c>
      <c r="J16" s="17">
        <v>2</v>
      </c>
      <c r="K16" s="91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91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91" t="s">
        <v>28</v>
      </c>
      <c r="F24" s="125">
        <v>1200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91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3040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91" t="s">
        <v>28</v>
      </c>
      <c r="G27" s="104" t="s">
        <v>93</v>
      </c>
      <c r="H27" s="104"/>
      <c r="I27" s="104"/>
      <c r="J27" s="21"/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19" t="s">
        <v>93</v>
      </c>
      <c r="D28" s="119"/>
      <c r="E28" s="119"/>
      <c r="F28" s="91" t="s">
        <v>28</v>
      </c>
      <c r="G28" s="119" t="s">
        <v>33</v>
      </c>
      <c r="H28" s="119"/>
      <c r="I28" s="119"/>
      <c r="J28" s="21"/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/>
      <c r="D29" s="119"/>
      <c r="E29" s="119"/>
      <c r="F29" s="91" t="s">
        <v>28</v>
      </c>
      <c r="G29" s="119"/>
      <c r="H29" s="119"/>
      <c r="I29" s="119"/>
      <c r="J29" s="24"/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91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91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91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91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91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91" t="s">
        <v>28</v>
      </c>
      <c r="G35" s="105"/>
      <c r="H35" s="105"/>
      <c r="I35" s="105"/>
      <c r="J35" s="26">
        <f>J27+J28+J29+J30+J31+J32+J34</f>
        <v>0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95"/>
      <c r="M36" s="129">
        <f>M25</f>
        <v>3040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91"/>
      <c r="I37" s="91"/>
      <c r="J37" s="29"/>
      <c r="K37" s="6"/>
      <c r="L37" s="92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v>0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2" t="s">
        <v>32</v>
      </c>
      <c r="M39" s="125">
        <f>J35*J36</f>
        <v>0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2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2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95"/>
      <c r="F42" s="136">
        <v>0</v>
      </c>
      <c r="G42" s="137"/>
      <c r="H42" s="92"/>
      <c r="I42" s="92"/>
      <c r="J42" s="92"/>
      <c r="K42" s="6" t="s">
        <v>46</v>
      </c>
      <c r="L42" s="95"/>
      <c r="M42" s="106">
        <f>SUM(M36+M38+M39)+M40+M41</f>
        <v>3040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95"/>
      <c r="F43" s="138">
        <v>0</v>
      </c>
      <c r="G43" s="139"/>
      <c r="H43" s="92"/>
      <c r="I43" s="92"/>
      <c r="J43" s="92"/>
      <c r="K43" s="6" t="s">
        <v>48</v>
      </c>
      <c r="L43" s="95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95"/>
      <c r="F44" s="142">
        <f>SUM(F42:G43)</f>
        <v>0</v>
      </c>
      <c r="G44" s="143"/>
      <c r="H44" s="92"/>
      <c r="I44" s="92"/>
      <c r="J44" s="92"/>
      <c r="K44" s="6"/>
      <c r="L44" s="95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95"/>
      <c r="F45" s="138">
        <v>0</v>
      </c>
      <c r="G45" s="139"/>
      <c r="H45" s="92"/>
      <c r="I45" s="92"/>
      <c r="J45" s="92"/>
      <c r="K45" s="6"/>
      <c r="L45" s="95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95"/>
      <c r="F46" s="142">
        <f>SUM(F44:G45)</f>
        <v>0</v>
      </c>
      <c r="G46" s="143"/>
      <c r="H46" s="92"/>
      <c r="I46" s="92"/>
      <c r="J46" s="92"/>
      <c r="K46" s="6"/>
      <c r="L46" s="95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95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95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95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95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95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95"/>
      <c r="F52" s="146">
        <f>+M42-F51</f>
        <v>3040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3040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91"/>
      <c r="C55" s="91"/>
      <c r="D55" s="91"/>
      <c r="E55" s="91"/>
      <c r="F55" s="91"/>
      <c r="G55" s="91"/>
      <c r="H55" s="6"/>
      <c r="I55" s="91"/>
      <c r="J55" s="91"/>
      <c r="K55" s="91"/>
      <c r="L55" s="91"/>
      <c r="M55" s="91"/>
      <c r="N55" s="93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131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132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B22" zoomScaleNormal="100" workbookViewId="0">
      <selection activeCell="G27" sqref="G27:I2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20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5" t="s">
        <v>2</v>
      </c>
      <c r="M5" s="8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86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3926.4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8"/>
      <c r="B11" s="97">
        <f>$M$9</f>
        <v>3926.4</v>
      </c>
      <c r="C11" s="97"/>
      <c r="D11" s="98" t="s">
        <v>130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86" t="s">
        <v>5</v>
      </c>
      <c r="G16" s="104" t="s">
        <v>92</v>
      </c>
      <c r="H16" s="104"/>
      <c r="I16" s="86" t="s">
        <v>12</v>
      </c>
      <c r="J16" s="17">
        <v>2</v>
      </c>
      <c r="K16" s="86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86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1</v>
      </c>
      <c r="E24" s="86" t="s">
        <v>28</v>
      </c>
      <c r="F24" s="125">
        <v>1280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86" t="s">
        <v>28</v>
      </c>
      <c r="F25" s="125">
        <v>880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2160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86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86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86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86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86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86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86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86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9"/>
      <c r="M36" s="129">
        <f>M25</f>
        <v>2160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86"/>
      <c r="I37" s="86"/>
      <c r="J37" s="29"/>
      <c r="K37" s="6"/>
      <c r="L37" s="9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0" t="s">
        <v>32</v>
      </c>
      <c r="M39" s="125">
        <f>J35*J36</f>
        <v>1542.4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9"/>
      <c r="F42" s="136">
        <v>0</v>
      </c>
      <c r="G42" s="137"/>
      <c r="H42" s="90"/>
      <c r="I42" s="90"/>
      <c r="J42" s="90"/>
      <c r="K42" s="6" t="s">
        <v>46</v>
      </c>
      <c r="L42" s="89"/>
      <c r="M42" s="106">
        <f>SUM(M36+M38+M39)+M40+M41</f>
        <v>3926.4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9"/>
      <c r="F43" s="138">
        <v>0</v>
      </c>
      <c r="G43" s="139"/>
      <c r="H43" s="90"/>
      <c r="I43" s="90"/>
      <c r="J43" s="90"/>
      <c r="K43" s="6" t="s">
        <v>48</v>
      </c>
      <c r="L43" s="89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9"/>
      <c r="F44" s="142">
        <f>SUM(F42:G43)</f>
        <v>0</v>
      </c>
      <c r="G44" s="143"/>
      <c r="H44" s="90"/>
      <c r="I44" s="90"/>
      <c r="J44" s="90"/>
      <c r="K44" s="6"/>
      <c r="L44" s="89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9"/>
      <c r="F45" s="138">
        <v>0</v>
      </c>
      <c r="G45" s="139"/>
      <c r="H45" s="90"/>
      <c r="I45" s="90"/>
      <c r="J45" s="90"/>
      <c r="K45" s="6"/>
      <c r="L45" s="89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9"/>
      <c r="F46" s="142">
        <f>SUM(F44:G45)</f>
        <v>0</v>
      </c>
      <c r="G46" s="143"/>
      <c r="H46" s="90"/>
      <c r="I46" s="90"/>
      <c r="J46" s="90"/>
      <c r="K46" s="6"/>
      <c r="L46" s="89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9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9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9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9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9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9"/>
      <c r="F52" s="146">
        <f>+M42-F51</f>
        <v>3926.4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3926.4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86"/>
      <c r="C55" s="86"/>
      <c r="D55" s="86"/>
      <c r="E55" s="86"/>
      <c r="F55" s="86"/>
      <c r="G55" s="86"/>
      <c r="H55" s="6"/>
      <c r="I55" s="86"/>
      <c r="J55" s="86"/>
      <c r="K55" s="86"/>
      <c r="L55" s="86"/>
      <c r="M55" s="86"/>
      <c r="N55" s="87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101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102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zoomScaleNormal="100" workbookViewId="0">
      <selection activeCell="J42" sqref="J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19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5" t="s">
        <v>2</v>
      </c>
      <c r="M5" s="8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86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4966.3999999999996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8"/>
      <c r="B11" s="97">
        <f>$M$9</f>
        <v>4966.3999999999996</v>
      </c>
      <c r="C11" s="97"/>
      <c r="D11" s="98" t="s">
        <v>128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1</v>
      </c>
      <c r="F16" s="86" t="s">
        <v>5</v>
      </c>
      <c r="G16" s="104" t="s">
        <v>92</v>
      </c>
      <c r="H16" s="104"/>
      <c r="I16" s="86" t="s">
        <v>12</v>
      </c>
      <c r="J16" s="17">
        <v>2</v>
      </c>
      <c r="K16" s="86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86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1</v>
      </c>
      <c r="E24" s="86" t="s">
        <v>28</v>
      </c>
      <c r="F24" s="125">
        <v>2000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86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3200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86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86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86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86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86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86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86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86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9"/>
      <c r="M36" s="129">
        <f>M25</f>
        <v>3200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86"/>
      <c r="I37" s="86"/>
      <c r="J37" s="29"/>
      <c r="K37" s="6"/>
      <c r="L37" s="9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0" t="s">
        <v>32</v>
      </c>
      <c r="M39" s="125">
        <f>J35*J36</f>
        <v>1542.4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9"/>
      <c r="F42" s="136">
        <v>0</v>
      </c>
      <c r="G42" s="137"/>
      <c r="H42" s="90"/>
      <c r="I42" s="90"/>
      <c r="J42" s="90"/>
      <c r="K42" s="6" t="s">
        <v>46</v>
      </c>
      <c r="L42" s="89"/>
      <c r="M42" s="106">
        <f>SUM(M36+M38+M39)+M40+M41</f>
        <v>4966.3999999999996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9"/>
      <c r="F43" s="138">
        <v>0</v>
      </c>
      <c r="G43" s="139"/>
      <c r="H43" s="90"/>
      <c r="I43" s="90"/>
      <c r="J43" s="90"/>
      <c r="K43" s="6" t="s">
        <v>48</v>
      </c>
      <c r="L43" s="89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9"/>
      <c r="F44" s="142">
        <f>SUM(F42:G43)</f>
        <v>0</v>
      </c>
      <c r="G44" s="143"/>
      <c r="H44" s="90"/>
      <c r="I44" s="90"/>
      <c r="J44" s="90"/>
      <c r="K44" s="6"/>
      <c r="L44" s="89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9"/>
      <c r="F45" s="138">
        <v>0</v>
      </c>
      <c r="G45" s="139"/>
      <c r="H45" s="90"/>
      <c r="I45" s="90"/>
      <c r="J45" s="90"/>
      <c r="K45" s="6"/>
      <c r="L45" s="89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9"/>
      <c r="F46" s="142">
        <f>SUM(F44:G45)</f>
        <v>0</v>
      </c>
      <c r="G46" s="143"/>
      <c r="H46" s="90"/>
      <c r="I46" s="90"/>
      <c r="J46" s="90"/>
      <c r="K46" s="6"/>
      <c r="L46" s="89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9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9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9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9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9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9"/>
      <c r="F52" s="146">
        <f>+M42-F51</f>
        <v>4966.3999999999996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4966.3999999999996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86"/>
      <c r="C55" s="86"/>
      <c r="D55" s="86"/>
      <c r="E55" s="86"/>
      <c r="F55" s="86"/>
      <c r="G55" s="86"/>
      <c r="H55" s="6"/>
      <c r="I55" s="86"/>
      <c r="J55" s="86"/>
      <c r="K55" s="86"/>
      <c r="L55" s="86"/>
      <c r="M55" s="86"/>
      <c r="N55" s="87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68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63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zoomScaleNormal="100" workbookViewId="0">
      <selection activeCell="I59" sqref="I59:N5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18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5" t="s">
        <v>2</v>
      </c>
      <c r="M5" s="8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86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7255.6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8"/>
      <c r="B11" s="97">
        <f>$M$9</f>
        <v>7255.6</v>
      </c>
      <c r="C11" s="97"/>
      <c r="D11" s="98" t="s">
        <v>127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31</v>
      </c>
      <c r="F16" s="86" t="s">
        <v>5</v>
      </c>
      <c r="G16" s="104" t="s">
        <v>67</v>
      </c>
      <c r="H16" s="104"/>
      <c r="I16" s="86" t="s">
        <v>12</v>
      </c>
      <c r="J16" s="17">
        <v>2</v>
      </c>
      <c r="K16" s="86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86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86" t="s">
        <v>28</v>
      </c>
      <c r="F24" s="125">
        <v>2000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86" t="s">
        <v>28</v>
      </c>
      <c r="F25" s="125">
        <v>1200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5200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86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86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86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86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86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86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86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86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1.9</v>
      </c>
      <c r="K36" s="6"/>
      <c r="L36" s="89"/>
      <c r="M36" s="129">
        <f>M25</f>
        <v>5200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86"/>
      <c r="I37" s="86"/>
      <c r="J37" s="29"/>
      <c r="K37" s="6"/>
      <c r="L37" s="9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0" t="s">
        <v>32</v>
      </c>
      <c r="M39" s="125">
        <f>J35*J36</f>
        <v>1831.6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9"/>
      <c r="F42" s="136">
        <v>0</v>
      </c>
      <c r="G42" s="137"/>
      <c r="H42" s="90"/>
      <c r="I42" s="90"/>
      <c r="J42" s="90"/>
      <c r="K42" s="6" t="s">
        <v>46</v>
      </c>
      <c r="L42" s="89"/>
      <c r="M42" s="106">
        <f>SUM(M36+M38+M39)+M40+M41</f>
        <v>7255.6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9"/>
      <c r="F43" s="138">
        <v>0</v>
      </c>
      <c r="G43" s="139"/>
      <c r="H43" s="90"/>
      <c r="I43" s="90"/>
      <c r="J43" s="90"/>
      <c r="K43" s="6" t="s">
        <v>48</v>
      </c>
      <c r="L43" s="89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9"/>
      <c r="F44" s="142">
        <f>SUM(F42:G43)</f>
        <v>0</v>
      </c>
      <c r="G44" s="143"/>
      <c r="H44" s="90"/>
      <c r="I44" s="90"/>
      <c r="J44" s="90"/>
      <c r="K44" s="6"/>
      <c r="L44" s="89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9"/>
      <c r="F45" s="138">
        <v>0</v>
      </c>
      <c r="G45" s="139"/>
      <c r="H45" s="90"/>
      <c r="I45" s="90"/>
      <c r="J45" s="90"/>
      <c r="K45" s="6"/>
      <c r="L45" s="89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9"/>
      <c r="F46" s="142">
        <f>SUM(F44:G45)</f>
        <v>0</v>
      </c>
      <c r="G46" s="143"/>
      <c r="H46" s="90"/>
      <c r="I46" s="90"/>
      <c r="J46" s="90"/>
      <c r="K46" s="6"/>
      <c r="L46" s="89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9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9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9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9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9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9"/>
      <c r="F52" s="146">
        <f>+M42-F51</f>
        <v>7255.6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7255.6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86"/>
      <c r="C55" s="86"/>
      <c r="D55" s="86"/>
      <c r="E55" s="86"/>
      <c r="F55" s="86"/>
      <c r="G55" s="86"/>
      <c r="H55" s="6"/>
      <c r="I55" s="86"/>
      <c r="J55" s="86"/>
      <c r="K55" s="86"/>
      <c r="L55" s="86"/>
      <c r="M55" s="86"/>
      <c r="N55" s="87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126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72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5" zoomScaleNormal="100" workbookViewId="0">
      <selection activeCell="I57" sqref="I57:N5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0">
        <v>17</v>
      </c>
      <c r="N2" s="101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2"/>
      <c r="M3" s="103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5"/>
      <c r="M4" s="85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5" t="s">
        <v>2</v>
      </c>
      <c r="M5" s="85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86" t="s">
        <v>5</v>
      </c>
      <c r="L8" s="104" t="s">
        <v>67</v>
      </c>
      <c r="M8" s="104"/>
      <c r="N8" s="13">
        <v>2018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105" t="s">
        <v>6</v>
      </c>
      <c r="L9" s="105"/>
      <c r="M9" s="106">
        <f>M42</f>
        <v>4806.3999999999996</v>
      </c>
      <c r="N9" s="10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88"/>
      <c r="B11" s="97">
        <f>$M$9</f>
        <v>4806.3999999999996</v>
      </c>
      <c r="C11" s="97"/>
      <c r="D11" s="98" t="s">
        <v>125</v>
      </c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08" t="s">
        <v>121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20">
      <c r="A14" s="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20">
      <c r="A15" s="5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20">
      <c r="A16" s="5"/>
      <c r="B16" s="6" t="s">
        <v>11</v>
      </c>
      <c r="C16" s="6"/>
      <c r="D16" s="6"/>
      <c r="E16" s="17">
        <v>31</v>
      </c>
      <c r="F16" s="86" t="s">
        <v>5</v>
      </c>
      <c r="G16" s="104" t="s">
        <v>67</v>
      </c>
      <c r="H16" s="104"/>
      <c r="I16" s="86" t="s">
        <v>12</v>
      </c>
      <c r="J16" s="17">
        <v>2</v>
      </c>
      <c r="K16" s="86" t="s">
        <v>13</v>
      </c>
      <c r="L16" s="104" t="s">
        <v>92</v>
      </c>
      <c r="M16" s="104"/>
      <c r="N16" s="13">
        <v>2017</v>
      </c>
      <c r="P16" s="18"/>
    </row>
    <row r="17" spans="1:22" ht="12" thickBot="1">
      <c r="A17" s="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22" ht="12" thickBot="1">
      <c r="A18" s="5"/>
      <c r="B18" s="105" t="s">
        <v>14</v>
      </c>
      <c r="C18" s="112"/>
      <c r="D18" s="19"/>
      <c r="E18" s="113" t="s">
        <v>15</v>
      </c>
      <c r="F18" s="114"/>
      <c r="G18" s="115"/>
      <c r="H18" s="19" t="s">
        <v>16</v>
      </c>
      <c r="I18" s="113" t="s">
        <v>17</v>
      </c>
      <c r="J18" s="115"/>
      <c r="K18" s="19"/>
      <c r="L18" s="113" t="s">
        <v>18</v>
      </c>
      <c r="M18" s="115"/>
      <c r="N18" s="19"/>
      <c r="V18" s="4" t="s">
        <v>10</v>
      </c>
    </row>
    <row r="19" spans="1:22">
      <c r="A19" s="5"/>
      <c r="B19" s="110" t="s">
        <v>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Q19" s="4" t="s">
        <v>10</v>
      </c>
    </row>
    <row r="20" spans="1:22" ht="12.75" customHeight="1">
      <c r="A20" s="5"/>
      <c r="B20" s="116"/>
      <c r="C20" s="117"/>
      <c r="D20" s="117"/>
      <c r="E20" s="118"/>
      <c r="F20" s="100"/>
      <c r="G20" s="119"/>
      <c r="H20" s="119"/>
      <c r="I20" s="120"/>
      <c r="J20" s="100"/>
      <c r="K20" s="120"/>
      <c r="L20" s="100"/>
      <c r="M20" s="119"/>
      <c r="N20" s="101"/>
      <c r="Q20" s="4" t="s">
        <v>10</v>
      </c>
    </row>
    <row r="21" spans="1:22">
      <c r="A21" s="5"/>
      <c r="B21" s="121" t="s">
        <v>20</v>
      </c>
      <c r="C21" s="122"/>
      <c r="D21" s="122"/>
      <c r="E21" s="123"/>
      <c r="F21" s="121" t="s">
        <v>21</v>
      </c>
      <c r="G21" s="122"/>
      <c r="H21" s="122"/>
      <c r="I21" s="123"/>
      <c r="J21" s="121" t="s">
        <v>22</v>
      </c>
      <c r="K21" s="123"/>
      <c r="L21" s="121" t="s">
        <v>23</v>
      </c>
      <c r="M21" s="122"/>
      <c r="N21" s="124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86"/>
      <c r="F23" s="104" t="s">
        <v>26</v>
      </c>
      <c r="G23" s="104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0">
        <v>2</v>
      </c>
      <c r="E24" s="86" t="s">
        <v>28</v>
      </c>
      <c r="F24" s="125">
        <v>1200</v>
      </c>
      <c r="G24" s="126"/>
      <c r="H24" s="6" t="s">
        <v>29</v>
      </c>
      <c r="I24" s="6"/>
      <c r="J24" s="11"/>
      <c r="K24" s="6"/>
      <c r="L24" s="6"/>
      <c r="M24" s="127"/>
      <c r="N24" s="128"/>
    </row>
    <row r="25" spans="1:22">
      <c r="A25" s="5"/>
      <c r="B25" s="6" t="s">
        <v>30</v>
      </c>
      <c r="C25" s="6"/>
      <c r="D25" s="20">
        <v>1</v>
      </c>
      <c r="E25" s="86" t="s">
        <v>28</v>
      </c>
      <c r="F25" s="125">
        <v>640</v>
      </c>
      <c r="G25" s="126"/>
      <c r="H25" s="6" t="s">
        <v>29</v>
      </c>
      <c r="I25" s="6"/>
      <c r="J25" s="11"/>
      <c r="K25" s="6" t="s">
        <v>31</v>
      </c>
      <c r="L25" s="6"/>
      <c r="M25" s="129">
        <f>D24*F24+D25*F25</f>
        <v>3040</v>
      </c>
      <c r="N25" s="130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104" t="s">
        <v>33</v>
      </c>
      <c r="D27" s="104"/>
      <c r="E27" s="104"/>
      <c r="F27" s="86" t="s">
        <v>28</v>
      </c>
      <c r="G27" s="104" t="s">
        <v>93</v>
      </c>
      <c r="H27" s="104"/>
      <c r="I27" s="104"/>
      <c r="J27" s="21">
        <v>432</v>
      </c>
      <c r="K27" s="6" t="s">
        <v>35</v>
      </c>
      <c r="L27" s="6"/>
      <c r="M27" s="6"/>
      <c r="N27" s="22"/>
    </row>
    <row r="28" spans="1:22">
      <c r="A28" s="5"/>
      <c r="B28" s="6" t="s">
        <v>5</v>
      </c>
      <c r="C28" s="104" t="s">
        <v>78</v>
      </c>
      <c r="D28" s="104"/>
      <c r="E28" s="104"/>
      <c r="F28" s="23" t="s">
        <v>28</v>
      </c>
      <c r="G28" s="104" t="s">
        <v>78</v>
      </c>
      <c r="H28" s="104"/>
      <c r="I28" s="104"/>
      <c r="J28" s="21">
        <v>100</v>
      </c>
      <c r="K28" s="6" t="s">
        <v>35</v>
      </c>
      <c r="L28" s="6"/>
      <c r="M28" s="6"/>
      <c r="N28" s="22"/>
    </row>
    <row r="29" spans="1:22">
      <c r="A29" s="5"/>
      <c r="B29" s="6" t="s">
        <v>5</v>
      </c>
      <c r="C29" s="119" t="s">
        <v>93</v>
      </c>
      <c r="D29" s="119"/>
      <c r="E29" s="119"/>
      <c r="F29" s="86" t="s">
        <v>28</v>
      </c>
      <c r="G29" s="119" t="s">
        <v>33</v>
      </c>
      <c r="H29" s="119"/>
      <c r="I29" s="119"/>
      <c r="J29" s="24">
        <v>432</v>
      </c>
      <c r="K29" s="6" t="s">
        <v>35</v>
      </c>
      <c r="L29" s="6"/>
      <c r="M29" s="6"/>
      <c r="N29" s="13"/>
    </row>
    <row r="30" spans="1:22">
      <c r="A30" s="5"/>
      <c r="B30" s="6" t="s">
        <v>5</v>
      </c>
      <c r="C30" s="119"/>
      <c r="D30" s="119"/>
      <c r="E30" s="119"/>
      <c r="F30" s="86" t="s">
        <v>28</v>
      </c>
      <c r="G30" s="119"/>
      <c r="H30" s="119"/>
      <c r="I30" s="119"/>
      <c r="J30" s="24"/>
      <c r="K30" s="6" t="s">
        <v>35</v>
      </c>
      <c r="L30" s="6"/>
      <c r="M30" s="6"/>
      <c r="N30" s="13"/>
    </row>
    <row r="31" spans="1:22">
      <c r="A31" s="5"/>
      <c r="B31" s="6" t="s">
        <v>5</v>
      </c>
      <c r="C31" s="104"/>
      <c r="D31" s="104"/>
      <c r="E31" s="104"/>
      <c r="F31" s="86" t="s">
        <v>28</v>
      </c>
      <c r="G31" s="104"/>
      <c r="H31" s="104"/>
      <c r="I31" s="104"/>
      <c r="J31" s="24"/>
      <c r="K31" s="6" t="s">
        <v>35</v>
      </c>
      <c r="L31" s="6"/>
      <c r="M31" s="6"/>
      <c r="N31" s="13"/>
    </row>
    <row r="32" spans="1:22">
      <c r="A32" s="5"/>
      <c r="B32" s="6" t="s">
        <v>5</v>
      </c>
      <c r="C32" s="104"/>
      <c r="D32" s="104"/>
      <c r="E32" s="104"/>
      <c r="F32" s="86" t="s">
        <v>28</v>
      </c>
      <c r="G32" s="104"/>
      <c r="H32" s="104"/>
      <c r="I32" s="104"/>
      <c r="J32" s="24"/>
      <c r="K32" s="6" t="s">
        <v>35</v>
      </c>
      <c r="L32" s="6"/>
      <c r="M32" s="6"/>
      <c r="N32" s="13"/>
    </row>
    <row r="33" spans="1:18">
      <c r="A33" s="5"/>
      <c r="B33" s="6" t="s">
        <v>5</v>
      </c>
      <c r="C33" s="104"/>
      <c r="D33" s="104"/>
      <c r="E33" s="104"/>
      <c r="F33" s="86" t="s">
        <v>28</v>
      </c>
      <c r="G33" s="119"/>
      <c r="H33" s="119"/>
      <c r="I33" s="119"/>
      <c r="J33" s="24"/>
      <c r="K33" s="6" t="s">
        <v>35</v>
      </c>
      <c r="L33" s="6"/>
      <c r="M33" s="6"/>
      <c r="N33" s="13"/>
    </row>
    <row r="34" spans="1:18">
      <c r="A34" s="5"/>
      <c r="B34" s="6" t="s">
        <v>5</v>
      </c>
      <c r="C34" s="119"/>
      <c r="D34" s="119"/>
      <c r="E34" s="119"/>
      <c r="F34" s="86" t="s">
        <v>28</v>
      </c>
      <c r="G34" s="104"/>
      <c r="H34" s="104"/>
      <c r="I34" s="104"/>
      <c r="J34" s="25"/>
      <c r="K34" s="6" t="s">
        <v>35</v>
      </c>
      <c r="L34" s="6"/>
      <c r="M34" s="6"/>
      <c r="N34" s="13"/>
    </row>
    <row r="35" spans="1:18">
      <c r="A35" s="5"/>
      <c r="B35" s="6"/>
      <c r="C35" s="105"/>
      <c r="D35" s="105"/>
      <c r="E35" s="105"/>
      <c r="F35" s="86" t="s">
        <v>28</v>
      </c>
      <c r="G35" s="105"/>
      <c r="H35" s="105"/>
      <c r="I35" s="105"/>
      <c r="J35" s="26">
        <f>J27+J28+J29+J30+J31+J32+J34</f>
        <v>964</v>
      </c>
      <c r="K35" s="6"/>
      <c r="L35" s="6"/>
      <c r="M35" s="27"/>
      <c r="N35" s="28"/>
    </row>
    <row r="36" spans="1:18">
      <c r="A36" s="5"/>
      <c r="B36" s="6"/>
      <c r="C36" s="6"/>
      <c r="D36" s="6"/>
      <c r="E36" s="6"/>
      <c r="F36" s="6"/>
      <c r="G36" s="6"/>
      <c r="H36" s="105" t="s">
        <v>37</v>
      </c>
      <c r="I36" s="105"/>
      <c r="J36" s="29">
        <v>1.6</v>
      </c>
      <c r="K36" s="6"/>
      <c r="L36" s="89"/>
      <c r="M36" s="129">
        <f>M25</f>
        <v>3040</v>
      </c>
      <c r="N36" s="130"/>
    </row>
    <row r="37" spans="1:18">
      <c r="A37" s="5"/>
      <c r="B37" s="6" t="s">
        <v>38</v>
      </c>
      <c r="C37" s="6"/>
      <c r="D37" s="6"/>
      <c r="E37" s="6"/>
      <c r="F37" s="6"/>
      <c r="G37" s="6"/>
      <c r="H37" s="86"/>
      <c r="I37" s="86"/>
      <c r="J37" s="29"/>
      <c r="K37" s="6"/>
      <c r="L37" s="90" t="s">
        <v>39</v>
      </c>
      <c r="M37" s="131">
        <v>1</v>
      </c>
      <c r="N37" s="132"/>
      <c r="R37" s="4" t="s">
        <v>40</v>
      </c>
    </row>
    <row r="38" spans="1:18">
      <c r="A38" s="5"/>
      <c r="B38" s="6"/>
      <c r="C38" s="6"/>
      <c r="D38" s="6"/>
      <c r="E38" s="6"/>
      <c r="F38" s="6"/>
      <c r="G38" s="133"/>
      <c r="H38" s="133"/>
      <c r="I38" s="133"/>
      <c r="J38" s="133"/>
      <c r="K38" s="133" t="s">
        <v>41</v>
      </c>
      <c r="L38" s="134"/>
      <c r="M38" s="131">
        <f>112+112</f>
        <v>224</v>
      </c>
      <c r="N38" s="132"/>
      <c r="P38" s="105"/>
      <c r="Q38" s="105"/>
    </row>
    <row r="39" spans="1:18">
      <c r="A39" s="5"/>
      <c r="B39" s="32"/>
      <c r="C39" s="33" t="s">
        <v>42</v>
      </c>
      <c r="D39" s="34"/>
      <c r="E39" s="34"/>
      <c r="F39" s="34"/>
      <c r="G39" s="35"/>
      <c r="H39" s="36"/>
      <c r="I39" s="36"/>
      <c r="J39" s="37"/>
      <c r="K39" s="37"/>
      <c r="L39" s="90" t="s">
        <v>32</v>
      </c>
      <c r="M39" s="125">
        <f>J35*J36</f>
        <v>1542.4</v>
      </c>
      <c r="N39" s="135"/>
      <c r="P39" s="38"/>
      <c r="Q39" s="6"/>
    </row>
    <row r="40" spans="1:18">
      <c r="A40" s="5"/>
      <c r="B40" s="39"/>
      <c r="C40" s="7"/>
      <c r="D40" s="6"/>
      <c r="E40" s="6"/>
      <c r="F40" s="6"/>
      <c r="G40" s="40"/>
      <c r="H40" s="36"/>
      <c r="I40" s="36"/>
      <c r="J40" s="37"/>
      <c r="K40" s="37"/>
      <c r="L40" s="90" t="s">
        <v>43</v>
      </c>
      <c r="M40" s="125">
        <v>0</v>
      </c>
      <c r="N40" s="135"/>
      <c r="P40" s="38"/>
      <c r="Q40" s="6"/>
    </row>
    <row r="41" spans="1:18">
      <c r="A41" s="5"/>
      <c r="B41" s="39"/>
      <c r="C41" s="7"/>
      <c r="D41" s="6"/>
      <c r="E41" s="6"/>
      <c r="F41" s="6"/>
      <c r="G41" s="40"/>
      <c r="H41" s="36"/>
      <c r="I41" s="36"/>
      <c r="J41" s="37"/>
      <c r="K41" s="37"/>
      <c r="L41" s="90" t="s">
        <v>44</v>
      </c>
      <c r="M41" s="125">
        <v>0</v>
      </c>
      <c r="N41" s="135"/>
      <c r="P41" s="38"/>
      <c r="Q41" s="6"/>
    </row>
    <row r="42" spans="1:18">
      <c r="A42" s="5"/>
      <c r="B42" s="39" t="s">
        <v>45</v>
      </c>
      <c r="C42" s="6"/>
      <c r="D42" s="6"/>
      <c r="E42" s="89"/>
      <c r="F42" s="136">
        <v>0</v>
      </c>
      <c r="G42" s="137"/>
      <c r="H42" s="90"/>
      <c r="I42" s="90"/>
      <c r="J42" s="90"/>
      <c r="K42" s="6" t="s">
        <v>46</v>
      </c>
      <c r="L42" s="89"/>
      <c r="M42" s="106">
        <f>SUM(M36+M38+M39)+M40+M41</f>
        <v>4806.3999999999996</v>
      </c>
      <c r="N42" s="107"/>
      <c r="O42" s="41"/>
      <c r="P42" s="38"/>
      <c r="Q42" s="11"/>
    </row>
    <row r="43" spans="1:18">
      <c r="A43" s="5"/>
      <c r="B43" s="39" t="s">
        <v>47</v>
      </c>
      <c r="C43" s="6"/>
      <c r="D43" s="6"/>
      <c r="E43" s="89"/>
      <c r="F43" s="138">
        <v>0</v>
      </c>
      <c r="G43" s="139"/>
      <c r="H43" s="90"/>
      <c r="I43" s="90"/>
      <c r="J43" s="90"/>
      <c r="K43" s="6" t="s">
        <v>48</v>
      </c>
      <c r="L43" s="89"/>
      <c r="M43" s="106"/>
      <c r="N43" s="107"/>
      <c r="P43" s="38"/>
      <c r="Q43" s="11"/>
    </row>
    <row r="44" spans="1:18">
      <c r="A44" s="5"/>
      <c r="B44" s="39" t="s">
        <v>49</v>
      </c>
      <c r="C44" s="6"/>
      <c r="D44" s="6"/>
      <c r="E44" s="89"/>
      <c r="F44" s="142">
        <f>SUM(F42:G43)</f>
        <v>0</v>
      </c>
      <c r="G44" s="143"/>
      <c r="H44" s="90"/>
      <c r="I44" s="90"/>
      <c r="J44" s="90"/>
      <c r="K44" s="6"/>
      <c r="L44" s="89"/>
      <c r="M44" s="42"/>
      <c r="N44" s="43"/>
      <c r="P44" s="38"/>
      <c r="Q44" s="44"/>
    </row>
    <row r="45" spans="1:18">
      <c r="A45" s="5"/>
      <c r="B45" s="39" t="s">
        <v>50</v>
      </c>
      <c r="C45" s="6"/>
      <c r="D45" s="6"/>
      <c r="E45" s="89"/>
      <c r="F45" s="138">
        <v>0</v>
      </c>
      <c r="G45" s="139"/>
      <c r="H45" s="90"/>
      <c r="I45" s="90"/>
      <c r="J45" s="90"/>
      <c r="K45" s="6"/>
      <c r="L45" s="89"/>
      <c r="M45" s="42"/>
      <c r="N45" s="43"/>
      <c r="P45" s="38"/>
      <c r="Q45" s="11"/>
    </row>
    <row r="46" spans="1:18">
      <c r="A46" s="5"/>
      <c r="B46" s="39" t="s">
        <v>49</v>
      </c>
      <c r="C46" s="6"/>
      <c r="D46" s="6"/>
      <c r="E46" s="89"/>
      <c r="F46" s="142">
        <f>SUM(F44:G45)</f>
        <v>0</v>
      </c>
      <c r="G46" s="143"/>
      <c r="H46" s="90"/>
      <c r="I46" s="90"/>
      <c r="J46" s="90"/>
      <c r="K46" s="6"/>
      <c r="L46" s="89"/>
      <c r="M46" s="42"/>
      <c r="N46" s="43"/>
      <c r="P46" s="38"/>
      <c r="Q46" s="11"/>
    </row>
    <row r="47" spans="1:18">
      <c r="A47" s="5"/>
      <c r="B47" s="39" t="s">
        <v>32</v>
      </c>
      <c r="C47" s="6"/>
      <c r="D47" s="6"/>
      <c r="E47" s="89"/>
      <c r="F47" s="136">
        <v>0</v>
      </c>
      <c r="G47" s="137"/>
      <c r="H47" s="6"/>
      <c r="I47" s="32" t="s">
        <v>51</v>
      </c>
      <c r="J47" s="34"/>
      <c r="K47" s="34"/>
      <c r="L47" s="34"/>
      <c r="M47" s="34"/>
      <c r="N47" s="45"/>
      <c r="P47" s="38"/>
      <c r="Q47" s="11"/>
    </row>
    <row r="48" spans="1:18">
      <c r="A48" s="5"/>
      <c r="B48" s="39" t="s">
        <v>52</v>
      </c>
      <c r="C48" s="6"/>
      <c r="D48" s="6"/>
      <c r="E48" s="89"/>
      <c r="F48" s="138">
        <v>0</v>
      </c>
      <c r="G48" s="139"/>
      <c r="H48" s="6"/>
      <c r="I48" s="46"/>
      <c r="J48" s="47"/>
      <c r="K48" s="47"/>
      <c r="L48" s="47"/>
      <c r="M48" s="47"/>
      <c r="N48" s="48"/>
      <c r="P48" s="6"/>
      <c r="Q48" s="6"/>
    </row>
    <row r="49" spans="1:17">
      <c r="A49" s="5"/>
      <c r="B49" s="39" t="s">
        <v>44</v>
      </c>
      <c r="C49" s="6"/>
      <c r="D49" s="6"/>
      <c r="E49" s="89" t="s">
        <v>53</v>
      </c>
      <c r="F49" s="138">
        <v>0</v>
      </c>
      <c r="G49" s="139"/>
      <c r="H49" s="6"/>
      <c r="I49" s="46"/>
      <c r="J49" s="47"/>
      <c r="K49" s="47"/>
      <c r="L49" s="47"/>
      <c r="M49" s="47"/>
      <c r="N49" s="48"/>
      <c r="P49" s="6"/>
      <c r="Q49" s="6"/>
    </row>
    <row r="50" spans="1:17">
      <c r="A50" s="5"/>
      <c r="B50" s="39" t="s">
        <v>54</v>
      </c>
      <c r="C50" s="6"/>
      <c r="D50" s="6"/>
      <c r="E50" s="89"/>
      <c r="F50" s="138">
        <v>0</v>
      </c>
      <c r="G50" s="139"/>
      <c r="H50" s="49"/>
      <c r="I50" s="46"/>
      <c r="J50" s="47"/>
      <c r="K50" s="47"/>
      <c r="L50" s="47"/>
      <c r="M50" s="47"/>
      <c r="N50" s="48"/>
      <c r="P50" s="105"/>
      <c r="Q50" s="105"/>
    </row>
    <row r="51" spans="1:17">
      <c r="A51" s="5"/>
      <c r="B51" s="39" t="s">
        <v>48</v>
      </c>
      <c r="C51" s="6"/>
      <c r="D51" s="6"/>
      <c r="E51" s="89"/>
      <c r="F51" s="144">
        <f>SUM(F46:G50)</f>
        <v>0</v>
      </c>
      <c r="G51" s="145"/>
      <c r="H51" s="6"/>
      <c r="I51" s="46"/>
      <c r="J51" s="47"/>
      <c r="K51" s="47"/>
      <c r="L51" s="47"/>
      <c r="M51" s="47"/>
      <c r="N51" s="48"/>
      <c r="P51" s="38"/>
      <c r="Q51" s="6"/>
    </row>
    <row r="52" spans="1:17">
      <c r="A52" s="5"/>
      <c r="B52" s="39" t="s">
        <v>55</v>
      </c>
      <c r="C52" s="6"/>
      <c r="D52" s="6"/>
      <c r="E52" s="89"/>
      <c r="F52" s="146">
        <f>+M42-F51</f>
        <v>4806.3999999999996</v>
      </c>
      <c r="G52" s="147"/>
      <c r="H52" s="6"/>
      <c r="I52" s="50"/>
      <c r="J52" s="25"/>
      <c r="K52" s="25"/>
      <c r="L52" s="25"/>
      <c r="M52" s="25"/>
      <c r="N52" s="51"/>
      <c r="P52" s="38"/>
      <c r="Q52" s="6"/>
    </row>
    <row r="53" spans="1:17" ht="12" thickBot="1">
      <c r="A53" s="5"/>
      <c r="B53" s="52" t="s">
        <v>49</v>
      </c>
      <c r="C53" s="24"/>
      <c r="D53" s="24"/>
      <c r="E53" s="53"/>
      <c r="F53" s="148">
        <f>+F51+F52</f>
        <v>4806.3999999999996</v>
      </c>
      <c r="G53" s="149"/>
      <c r="H53" s="6"/>
      <c r="I53" s="54"/>
      <c r="J53" s="25"/>
      <c r="K53" s="25"/>
      <c r="L53" s="25"/>
      <c r="M53" s="25"/>
      <c r="N53" s="51"/>
      <c r="P53" s="38"/>
      <c r="Q53" s="11"/>
    </row>
    <row r="54" spans="1:17">
      <c r="A54" s="5"/>
      <c r="B54" s="105" t="s">
        <v>56</v>
      </c>
      <c r="C54" s="105"/>
      <c r="D54" s="105"/>
      <c r="E54" s="105"/>
      <c r="F54" s="105"/>
      <c r="G54" s="105"/>
      <c r="H54" s="6"/>
      <c r="I54" s="140" t="s">
        <v>57</v>
      </c>
      <c r="J54" s="140"/>
      <c r="K54" s="140"/>
      <c r="L54" s="140"/>
      <c r="M54" s="140"/>
      <c r="N54" s="141"/>
      <c r="P54" s="38"/>
      <c r="Q54" s="11"/>
    </row>
    <row r="55" spans="1:17" ht="1.5" customHeight="1">
      <c r="A55" s="5"/>
      <c r="B55" s="86"/>
      <c r="C55" s="86"/>
      <c r="D55" s="86"/>
      <c r="E55" s="86"/>
      <c r="F55" s="86"/>
      <c r="G55" s="86"/>
      <c r="H55" s="6"/>
      <c r="I55" s="86"/>
      <c r="J55" s="86"/>
      <c r="K55" s="86"/>
      <c r="L55" s="86"/>
      <c r="M55" s="86"/>
      <c r="N55" s="87"/>
      <c r="P55" s="38"/>
      <c r="Q55" s="11" t="s">
        <v>58</v>
      </c>
    </row>
    <row r="56" spans="1:17" ht="11.25" hidden="1" customHeight="1">
      <c r="A56" s="5"/>
      <c r="B56" s="105"/>
      <c r="C56" s="105"/>
      <c r="D56" s="105"/>
      <c r="E56" s="105"/>
      <c r="F56" s="105"/>
      <c r="G56" s="105"/>
      <c r="H56" s="6"/>
      <c r="I56" s="6"/>
      <c r="J56" s="6"/>
      <c r="K56" s="6"/>
      <c r="L56" s="6"/>
      <c r="M56" s="6"/>
      <c r="N56" s="13"/>
      <c r="P56" s="38"/>
      <c r="Q56" s="11" t="s">
        <v>59</v>
      </c>
    </row>
    <row r="57" spans="1:17" ht="16.5" customHeight="1">
      <c r="A57" s="5"/>
      <c r="B57" s="104" t="s">
        <v>60</v>
      </c>
      <c r="C57" s="104"/>
      <c r="D57" s="104"/>
      <c r="E57" s="104"/>
      <c r="F57" s="104"/>
      <c r="G57" s="104"/>
      <c r="H57" s="6"/>
      <c r="I57" s="104" t="s">
        <v>122</v>
      </c>
      <c r="J57" s="104"/>
      <c r="K57" s="104"/>
      <c r="L57" s="104"/>
      <c r="M57" s="104"/>
      <c r="N57" s="152"/>
      <c r="P57" s="38"/>
      <c r="Q57" s="11"/>
    </row>
    <row r="58" spans="1:17">
      <c r="A58" s="5"/>
      <c r="B58" s="105" t="s">
        <v>58</v>
      </c>
      <c r="C58" s="105"/>
      <c r="D58" s="105"/>
      <c r="E58" s="105"/>
      <c r="F58" s="105"/>
      <c r="G58" s="105"/>
      <c r="H58" s="6"/>
      <c r="I58" s="140" t="s">
        <v>58</v>
      </c>
      <c r="J58" s="140"/>
      <c r="K58" s="140"/>
      <c r="L58" s="140"/>
      <c r="M58" s="140"/>
      <c r="N58" s="141"/>
      <c r="P58" s="6"/>
      <c r="Q58" s="6"/>
    </row>
    <row r="59" spans="1:17" ht="26.25" customHeight="1">
      <c r="A59" s="5"/>
      <c r="B59" s="153" t="s">
        <v>62</v>
      </c>
      <c r="C59" s="153"/>
      <c r="D59" s="153"/>
      <c r="E59" s="153"/>
      <c r="F59" s="153"/>
      <c r="G59" s="153"/>
      <c r="H59" s="6"/>
      <c r="I59" s="153" t="s">
        <v>123</v>
      </c>
      <c r="J59" s="153"/>
      <c r="K59" s="153"/>
      <c r="L59" s="153"/>
      <c r="M59" s="153"/>
      <c r="N59" s="154"/>
      <c r="P59" s="6"/>
      <c r="Q59" s="6"/>
    </row>
    <row r="60" spans="1:17" ht="2.25" customHeight="1">
      <c r="A60" s="5"/>
      <c r="B60" s="105" t="s">
        <v>64</v>
      </c>
      <c r="C60" s="105"/>
      <c r="D60" s="105"/>
      <c r="E60" s="105"/>
      <c r="F60" s="105"/>
      <c r="G60" s="105"/>
      <c r="H60" s="6"/>
      <c r="I60" s="150"/>
      <c r="J60" s="150"/>
      <c r="K60" s="150"/>
      <c r="L60" s="150"/>
      <c r="M60" s="150"/>
      <c r="N60" s="151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6"/>
      <c r="B62" s="57"/>
      <c r="C62" s="57"/>
      <c r="D62" s="57"/>
      <c r="E62" s="57"/>
      <c r="F62" s="57"/>
      <c r="G62" s="57"/>
      <c r="H62" s="57"/>
      <c r="I62" s="57" t="s">
        <v>65</v>
      </c>
      <c r="J62" s="57">
        <v>7862</v>
      </c>
      <c r="K62" s="57"/>
      <c r="L62" s="58"/>
      <c r="M62" s="59"/>
      <c r="N62" s="60"/>
      <c r="P62" s="6"/>
      <c r="Q62" s="6"/>
    </row>
    <row r="63" spans="1:17" ht="36" customHeight="1">
      <c r="N63" s="4" t="s">
        <v>66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25</vt:i4>
      </vt:variant>
    </vt:vector>
  </HeadingPairs>
  <TitlesOfParts>
    <vt:vector size="50" baseType="lpstr">
      <vt:lpstr>BIMO 25</vt:lpstr>
      <vt:lpstr>JMJM 24</vt:lpstr>
      <vt:lpstr>FJDDUDV 23</vt:lpstr>
      <vt:lpstr>MBCLH 22</vt:lpstr>
      <vt:lpstr>ALM 21</vt:lpstr>
      <vt:lpstr>LMF 20</vt:lpstr>
      <vt:lpstr>ARVB 19</vt:lpstr>
      <vt:lpstr>LGB 18</vt:lpstr>
      <vt:lpstr>AZC 17</vt:lpstr>
      <vt:lpstr>JAHC 16</vt:lpstr>
      <vt:lpstr>IGR 15</vt:lpstr>
      <vt:lpstr>AEVR 14</vt:lpstr>
      <vt:lpstr>RGS 13</vt:lpstr>
      <vt:lpstr>MCH 12</vt:lpstr>
      <vt:lpstr>LMF 11</vt:lpstr>
      <vt:lpstr>ASM 10 CANCELADO</vt:lpstr>
      <vt:lpstr>MAMT 9</vt:lpstr>
      <vt:lpstr>FJDDUDV 8</vt:lpstr>
      <vt:lpstr>VHRD 7</vt:lpstr>
      <vt:lpstr>ASM 6</vt:lpstr>
      <vt:lpstr>BIMT 5</vt:lpstr>
      <vt:lpstr>LGB 4</vt:lpstr>
      <vt:lpstr>FJDDUDV 3</vt:lpstr>
      <vt:lpstr>JMJM 2</vt:lpstr>
      <vt:lpstr>ARVB 1</vt:lpstr>
      <vt:lpstr>'AEVR 14'!Área_de_impresión</vt:lpstr>
      <vt:lpstr>'ALM 21'!Área_de_impresión</vt:lpstr>
      <vt:lpstr>'ARVB 1'!Área_de_impresión</vt:lpstr>
      <vt:lpstr>'ARVB 19'!Área_de_impresión</vt:lpstr>
      <vt:lpstr>'ASM 10 CANCELADO'!Área_de_impresión</vt:lpstr>
      <vt:lpstr>'ASM 6'!Área_de_impresión</vt:lpstr>
      <vt:lpstr>'AZC 17'!Área_de_impresión</vt:lpstr>
      <vt:lpstr>'BIMO 25'!Área_de_impresión</vt:lpstr>
      <vt:lpstr>'BIMT 5'!Área_de_impresión</vt:lpstr>
      <vt:lpstr>'FJDDUDV 23'!Área_de_impresión</vt:lpstr>
      <vt:lpstr>'FJDDUDV 3'!Área_de_impresión</vt:lpstr>
      <vt:lpstr>'FJDDUDV 8'!Área_de_impresión</vt:lpstr>
      <vt:lpstr>'IGR 15'!Área_de_impresión</vt:lpstr>
      <vt:lpstr>'JAHC 16'!Área_de_impresión</vt:lpstr>
      <vt:lpstr>'JMJM 2'!Área_de_impresión</vt:lpstr>
      <vt:lpstr>'JMJM 24'!Área_de_impresión</vt:lpstr>
      <vt:lpstr>'LGB 18'!Área_de_impresión</vt:lpstr>
      <vt:lpstr>'LGB 4'!Área_de_impresión</vt:lpstr>
      <vt:lpstr>'LMF 11'!Área_de_impresión</vt:lpstr>
      <vt:lpstr>'LMF 20'!Área_de_impresión</vt:lpstr>
      <vt:lpstr>'MAMT 9'!Área_de_impresión</vt:lpstr>
      <vt:lpstr>'MBCLH 22'!Área_de_impresión</vt:lpstr>
      <vt:lpstr>'MCH 12'!Área_de_impresión</vt:lpstr>
      <vt:lpstr>'RGS 13'!Área_de_impresión</vt:lpstr>
      <vt:lpstr>'VHRD 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2018-02-09T20:18:41Z</cp:lastPrinted>
  <dcterms:created xsi:type="dcterms:W3CDTF">2018-01-19T19:50:52Z</dcterms:created>
  <dcterms:modified xsi:type="dcterms:W3CDTF">2018-02-19T17:04:37Z</dcterms:modified>
</cp:coreProperties>
</file>